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ubdirectorOperativo\Desktop\"/>
    </mc:Choice>
  </mc:AlternateContent>
  <bookViews>
    <workbookView xWindow="0" yWindow="0" windowWidth="21600" windowHeight="9630"/>
  </bookViews>
  <sheets>
    <sheet name="2018" sheetId="9" r:id="rId1"/>
    <sheet name="Hoja1" sheetId="10" r:id="rId2"/>
  </sheets>
  <externalReferences>
    <externalReference r:id="rId3"/>
  </externalReferenc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30" i="10" l="1"/>
  <c r="S30" i="10"/>
  <c r="O30" i="10"/>
  <c r="P30" i="10"/>
  <c r="R30" i="10"/>
  <c r="I6" i="10"/>
  <c r="K6" i="10"/>
  <c r="M6" i="10"/>
  <c r="I7" i="10"/>
  <c r="K7" i="10"/>
  <c r="M7" i="10"/>
  <c r="I8" i="10"/>
  <c r="M8" i="10"/>
  <c r="M30" i="10"/>
  <c r="L6" i="10"/>
  <c r="L30" i="10"/>
  <c r="S29" i="10"/>
  <c r="R29" i="10"/>
  <c r="N29" i="10"/>
  <c r="I29" i="10"/>
  <c r="M29" i="10"/>
  <c r="L29" i="10"/>
  <c r="K29" i="10"/>
  <c r="H29" i="10"/>
  <c r="G29" i="10"/>
  <c r="S28" i="10"/>
  <c r="R28" i="10"/>
  <c r="N28" i="10"/>
  <c r="I28" i="10"/>
  <c r="M28" i="10"/>
  <c r="L28" i="10"/>
  <c r="K28" i="10"/>
  <c r="H28" i="10"/>
  <c r="G28" i="10"/>
  <c r="S27" i="10"/>
  <c r="R27" i="10"/>
  <c r="N27" i="10"/>
  <c r="I27" i="10"/>
  <c r="M27" i="10"/>
  <c r="L27" i="10"/>
  <c r="K27" i="10"/>
  <c r="H27" i="10"/>
  <c r="G27" i="10"/>
  <c r="S26" i="10"/>
  <c r="R26" i="10"/>
  <c r="N26" i="10"/>
  <c r="I26" i="10"/>
  <c r="M26" i="10"/>
  <c r="L26" i="10"/>
  <c r="K26" i="10"/>
  <c r="H26" i="10"/>
  <c r="G26" i="10"/>
  <c r="S25" i="10"/>
  <c r="R25" i="10"/>
  <c r="N25" i="10"/>
  <c r="I25" i="10"/>
  <c r="M25" i="10"/>
  <c r="L25" i="10"/>
  <c r="K25" i="10"/>
  <c r="H25" i="10"/>
  <c r="G25" i="10"/>
  <c r="S24" i="10"/>
  <c r="R24" i="10"/>
  <c r="I24" i="10"/>
  <c r="M24" i="10"/>
  <c r="L24" i="10"/>
  <c r="K24" i="10"/>
  <c r="H24" i="10"/>
  <c r="G24" i="10"/>
  <c r="S23" i="10"/>
  <c r="R23" i="10"/>
  <c r="I23" i="10"/>
  <c r="M23" i="10"/>
  <c r="L23" i="10"/>
  <c r="K23" i="10"/>
  <c r="H23" i="10"/>
  <c r="G23" i="10"/>
  <c r="S22" i="10"/>
  <c r="R22" i="10"/>
  <c r="N22" i="10"/>
  <c r="I22" i="10"/>
  <c r="M22" i="10"/>
  <c r="L22" i="10"/>
  <c r="K22" i="10"/>
  <c r="H22" i="10"/>
  <c r="G22" i="10"/>
  <c r="S21" i="10"/>
  <c r="R21" i="10"/>
  <c r="I21" i="10"/>
  <c r="M21" i="10"/>
  <c r="L21" i="10"/>
  <c r="K21" i="10"/>
  <c r="H21" i="10"/>
  <c r="G21" i="10"/>
  <c r="S20" i="10"/>
  <c r="R20" i="10"/>
  <c r="N20" i="10"/>
  <c r="I20" i="10"/>
  <c r="M20" i="10"/>
  <c r="L20" i="10"/>
  <c r="K20" i="10"/>
  <c r="H20" i="10"/>
  <c r="G20" i="10"/>
  <c r="S19" i="10"/>
  <c r="R19" i="10"/>
  <c r="N19" i="10"/>
  <c r="I19" i="10"/>
  <c r="M19" i="10"/>
  <c r="L19" i="10"/>
  <c r="K19" i="10"/>
  <c r="H19" i="10"/>
  <c r="G19" i="10"/>
  <c r="S18" i="10"/>
  <c r="R18" i="10"/>
  <c r="N18" i="10"/>
  <c r="I18" i="10"/>
  <c r="M18" i="10"/>
  <c r="L18" i="10"/>
  <c r="K18" i="10"/>
  <c r="H18" i="10"/>
  <c r="G18" i="10"/>
  <c r="S17" i="10"/>
  <c r="R17" i="10"/>
  <c r="N17" i="10"/>
  <c r="I17" i="10"/>
  <c r="M17" i="10"/>
  <c r="L17" i="10"/>
  <c r="K17" i="10"/>
  <c r="H17" i="10"/>
  <c r="G17" i="10"/>
  <c r="S15" i="10"/>
  <c r="R15" i="10"/>
  <c r="I15" i="10"/>
  <c r="M15" i="10"/>
  <c r="L15" i="10"/>
  <c r="K15" i="10"/>
  <c r="H15" i="10"/>
  <c r="G15" i="10"/>
  <c r="S14" i="10"/>
  <c r="R14" i="10"/>
  <c r="N14" i="10"/>
  <c r="I14" i="10"/>
  <c r="M14" i="10"/>
  <c r="L14" i="10"/>
  <c r="K14" i="10"/>
  <c r="H14" i="10"/>
  <c r="G14" i="10"/>
  <c r="S13" i="10"/>
  <c r="R13" i="10"/>
  <c r="N13" i="10"/>
  <c r="I13" i="10"/>
  <c r="M13" i="10"/>
  <c r="L13" i="10"/>
  <c r="K13" i="10"/>
  <c r="H13" i="10"/>
  <c r="G13" i="10"/>
  <c r="S12" i="10"/>
  <c r="R12" i="10"/>
  <c r="N12" i="10"/>
  <c r="I12" i="10"/>
  <c r="M12" i="10"/>
  <c r="L12" i="10"/>
  <c r="K12" i="10"/>
  <c r="H12" i="10"/>
  <c r="G12" i="10"/>
  <c r="S11" i="10"/>
  <c r="R11" i="10"/>
  <c r="N11" i="10"/>
  <c r="I11" i="10"/>
  <c r="M11" i="10"/>
  <c r="L11" i="10"/>
  <c r="K11" i="10"/>
  <c r="H11" i="10"/>
  <c r="G11" i="10"/>
  <c r="S10" i="10"/>
  <c r="R10" i="10"/>
  <c r="N10" i="10"/>
  <c r="I10" i="10"/>
  <c r="M10" i="10"/>
  <c r="L10" i="10"/>
  <c r="K10" i="10"/>
  <c r="H10" i="10"/>
  <c r="G10" i="10"/>
  <c r="S8" i="10"/>
  <c r="R8" i="10"/>
  <c r="L8" i="10"/>
  <c r="K8" i="10"/>
  <c r="H8" i="10"/>
  <c r="G8" i="10"/>
  <c r="S7" i="10"/>
  <c r="R7" i="10"/>
  <c r="L7" i="10"/>
  <c r="H7" i="10"/>
  <c r="G7" i="10"/>
  <c r="S6" i="10"/>
  <c r="R6" i="10"/>
  <c r="H6" i="10"/>
  <c r="G6" i="10"/>
  <c r="J12" i="9"/>
  <c r="L12" i="9"/>
  <c r="N12" i="9"/>
  <c r="J13" i="9"/>
  <c r="L13" i="9"/>
  <c r="N13" i="9"/>
  <c r="J14" i="9"/>
  <c r="L14" i="9"/>
  <c r="N14" i="9"/>
  <c r="J16" i="9"/>
  <c r="L16" i="9"/>
  <c r="N16" i="9"/>
  <c r="J17" i="9"/>
  <c r="L17" i="9"/>
  <c r="N17" i="9"/>
  <c r="J18" i="9"/>
  <c r="L18" i="9"/>
  <c r="N18" i="9"/>
  <c r="J19" i="9"/>
  <c r="L19" i="9"/>
  <c r="N19" i="9"/>
  <c r="J20" i="9"/>
  <c r="L20" i="9"/>
  <c r="N20" i="9"/>
  <c r="J21" i="9"/>
  <c r="L21" i="9"/>
  <c r="N21" i="9"/>
  <c r="J23" i="9"/>
  <c r="L23" i="9"/>
  <c r="N23" i="9"/>
  <c r="J24" i="9"/>
  <c r="L24" i="9"/>
  <c r="N24" i="9"/>
  <c r="J25" i="9"/>
  <c r="L25" i="9"/>
  <c r="N25" i="9"/>
  <c r="J26" i="9"/>
  <c r="L26" i="9"/>
  <c r="N26" i="9"/>
  <c r="J27" i="9"/>
  <c r="L27" i="9"/>
  <c r="N27" i="9"/>
  <c r="J28" i="9"/>
  <c r="L28" i="9"/>
  <c r="N28" i="9"/>
  <c r="J29" i="9"/>
  <c r="L29" i="9"/>
  <c r="N29" i="9"/>
  <c r="J30" i="9"/>
  <c r="L30" i="9"/>
  <c r="N30" i="9"/>
  <c r="J31" i="9"/>
  <c r="L31" i="9"/>
  <c r="N31" i="9"/>
  <c r="J32" i="9"/>
  <c r="L32" i="9"/>
  <c r="N32" i="9"/>
  <c r="J33" i="9"/>
  <c r="L33" i="9"/>
  <c r="N33" i="9"/>
  <c r="J34" i="9"/>
  <c r="L34" i="9"/>
  <c r="N34" i="9"/>
  <c r="J35" i="9"/>
  <c r="L35" i="9"/>
  <c r="N35" i="9"/>
  <c r="N36" i="9"/>
  <c r="O33" i="9"/>
  <c r="O34" i="9"/>
  <c r="O35" i="9"/>
  <c r="O23" i="9"/>
  <c r="O24" i="9"/>
  <c r="O25" i="9"/>
  <c r="O26" i="9"/>
  <c r="O28" i="9"/>
  <c r="O31" i="9"/>
  <c r="O32" i="9"/>
  <c r="O16" i="9"/>
  <c r="O17" i="9"/>
  <c r="O18" i="9"/>
  <c r="O19" i="9"/>
  <c r="O20" i="9"/>
  <c r="I13" i="9"/>
  <c r="I14" i="9"/>
  <c r="I17" i="9"/>
  <c r="I18" i="9"/>
  <c r="I19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21" i="9"/>
  <c r="I20" i="9"/>
  <c r="I16" i="9"/>
  <c r="I12" i="9"/>
  <c r="R36" i="9"/>
  <c r="T36" i="9"/>
  <c r="P36" i="9"/>
  <c r="Q36" i="9"/>
  <c r="S36" i="9"/>
  <c r="M12" i="9"/>
  <c r="M13" i="9"/>
  <c r="M14" i="9"/>
  <c r="M16" i="9"/>
  <c r="M17" i="9"/>
  <c r="M18" i="9"/>
  <c r="M19" i="9"/>
  <c r="M20" i="9"/>
  <c r="M21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T35" i="9"/>
  <c r="S35" i="9"/>
  <c r="H35" i="9"/>
  <c r="T34" i="9"/>
  <c r="S34" i="9"/>
  <c r="H34" i="9"/>
  <c r="T33" i="9"/>
  <c r="S33" i="9"/>
  <c r="H33" i="9"/>
  <c r="T32" i="9"/>
  <c r="S32" i="9"/>
  <c r="H32" i="9"/>
  <c r="T31" i="9"/>
  <c r="S31" i="9"/>
  <c r="H31" i="9"/>
  <c r="T30" i="9"/>
  <c r="S30" i="9"/>
  <c r="H30" i="9"/>
  <c r="T29" i="9"/>
  <c r="S29" i="9"/>
  <c r="H29" i="9"/>
  <c r="T28" i="9"/>
  <c r="S28" i="9"/>
  <c r="H28" i="9"/>
  <c r="T27" i="9"/>
  <c r="S27" i="9"/>
  <c r="H27" i="9"/>
  <c r="T26" i="9"/>
  <c r="S26" i="9"/>
  <c r="H26" i="9"/>
  <c r="T25" i="9"/>
  <c r="S25" i="9"/>
  <c r="H25" i="9"/>
  <c r="T24" i="9"/>
  <c r="S24" i="9"/>
  <c r="H24" i="9"/>
  <c r="T23" i="9"/>
  <c r="S23" i="9"/>
  <c r="H23" i="9"/>
  <c r="T21" i="9"/>
  <c r="S21" i="9"/>
  <c r="H21" i="9"/>
  <c r="T20" i="9"/>
  <c r="S20" i="9"/>
  <c r="H20" i="9"/>
  <c r="T19" i="9"/>
  <c r="S19" i="9"/>
  <c r="H19" i="9"/>
  <c r="T18" i="9"/>
  <c r="S18" i="9"/>
  <c r="H18" i="9"/>
  <c r="T17" i="9"/>
  <c r="S17" i="9"/>
  <c r="H17" i="9"/>
  <c r="T16" i="9"/>
  <c r="S16" i="9"/>
  <c r="H16" i="9"/>
  <c r="T14" i="9"/>
  <c r="S14" i="9"/>
  <c r="H14" i="9"/>
  <c r="T13" i="9"/>
  <c r="S13" i="9"/>
  <c r="H13" i="9"/>
  <c r="T12" i="9"/>
  <c r="S12" i="9"/>
  <c r="H12" i="9"/>
</calcChain>
</file>

<file path=xl/sharedStrings.xml><?xml version="1.0" encoding="utf-8"?>
<sst xmlns="http://schemas.openxmlformats.org/spreadsheetml/2006/main" count="141" uniqueCount="72">
  <si>
    <t>PROGRAMA</t>
  </si>
  <si>
    <t>META</t>
  </si>
  <si>
    <t>AÑO</t>
  </si>
  <si>
    <t>PLAN DE ACCIÓN</t>
  </si>
  <si>
    <t>TIEMPO PROGRAMADO
(en el año)</t>
  </si>
  <si>
    <t>INDICADORES</t>
  </si>
  <si>
    <t>AVANCE</t>
  </si>
  <si>
    <t>INDICADOR</t>
  </si>
  <si>
    <t>LOGRO</t>
  </si>
  <si>
    <t>Porcentaje de avance en tiempo</t>
  </si>
  <si>
    <t>Porcentaje de avance en cumplimiento</t>
  </si>
  <si>
    <t>Fecha Inicial</t>
  </si>
  <si>
    <t>Fecha Terminación</t>
  </si>
  <si>
    <t>FECHA CORTE</t>
  </si>
  <si>
    <t>Porcentaje de Ejecución</t>
  </si>
  <si>
    <t>Nivel de Gestión</t>
  </si>
  <si>
    <t>ALCALDÍA DE BUCARAMANGA</t>
  </si>
  <si>
    <t>LÍNEA ESTRATÉGICA</t>
  </si>
  <si>
    <t>COMPONENTE</t>
  </si>
  <si>
    <t>PLAN DE DESARROLLO 2016 - 2019 "EL GOBIERNO DE LAS CIUDADANAS Y LOS CIUDADANOS"</t>
  </si>
  <si>
    <t>Recursos Programados</t>
  </si>
  <si>
    <t>Recursos Ejecutados</t>
  </si>
  <si>
    <t>Recursos Gestionados</t>
  </si>
  <si>
    <t>Rubro Pptal</t>
  </si>
  <si>
    <t>RECURSOS FINANCIEROS (Miles de pesos)</t>
  </si>
  <si>
    <t>META CUATRIENIO</t>
  </si>
  <si>
    <t>META REAL</t>
  </si>
  <si>
    <t>PLAN DE ACCIÓN - INSTITUTO MUNICIPAL DE DEPORTE Y RECREACIÓN DE BUCARAMANGA (INDERBU)</t>
  </si>
  <si>
    <t>Número de eventos deportivos y recreativos desarrollados dirigidos a población con discapacidad.</t>
  </si>
  <si>
    <t>Número de eventos deportivos y recreativos desarrollados dirigidos a la población víctimas del conflicto interno armado.</t>
  </si>
  <si>
    <t>Número de eventos deportivos y recreativos desarrollados dirigidos a la población carcelaria.</t>
  </si>
  <si>
    <t>Número de casas de la juventud mantenidas con una oferta programática del uso adecuado del tiempo libre.</t>
  </si>
  <si>
    <t>Número de jóvenes vinculados en los diferentes procesos democráticos de participación ciudadana.</t>
  </si>
  <si>
    <t>Número de jóvenes vinculados en procesos de formación en diferentes competencias de inclusión laboral, social, valores humanos, ambientales y organización juvenil.</t>
  </si>
  <si>
    <t>Número de procesos de comunicación estratégica implementados mediante campañas de innovación para la promoción y prevención de flagelos juveniles.</t>
  </si>
  <si>
    <t>Número de Consejos Municipales de Juventud reactivados y mantenidos.</t>
  </si>
  <si>
    <t>Número de políticas públicas de  juventud  actualizadas y mantenidas.</t>
  </si>
  <si>
    <t>Número de eventos de hábitos de vida saludable (recreovías, ciclovías y ciclopaseos) realizados.</t>
  </si>
  <si>
    <t>Número de grupos comunitarios creados para la práctica de la actividad física regular.</t>
  </si>
  <si>
    <t>Número de estudiantes vinculados en competencias y festivales deportivos en los juegos estudiantiles.</t>
  </si>
  <si>
    <t>Número de niñas, niños y adolescentes vinculados en las escuelas de iniciación, formación y especialización deportiva.</t>
  </si>
  <si>
    <t>Número de estudiantes en edad pre-escolar y escolar vinculados a los procesos de educación física.</t>
  </si>
  <si>
    <t>Número de eventos deportivos comunitarios desarrollados en diferentes disciplinas.</t>
  </si>
  <si>
    <t>Número de eventos recreodeportivos comunitarios desarrollados.</t>
  </si>
  <si>
    <t>Número de eventos de vacaciones creativas dirigidas a la primera infancia e infancia realizadas.</t>
  </si>
  <si>
    <t>Número de personas capacitadas en áreas afines a la actividad física, recreación y deporte.</t>
  </si>
  <si>
    <t>Número de escenarios y/o campos deportivos con mantenimiento realizado.</t>
  </si>
  <si>
    <t>Número de iniciativas apoyadas del deporte asociado.</t>
  </si>
  <si>
    <t>Número de eventos deportivos y recreativos de inclusión con carácter diferencial realizados.</t>
  </si>
  <si>
    <t>Número de iniciativas comunitarias deportivas y recreativas apoyadas.</t>
  </si>
  <si>
    <t>POBLACIÓN CON DISCAPACIDAD</t>
  </si>
  <si>
    <t>VÍCTIMAS DEL CONFLICTO INTERNO ARMADO</t>
  </si>
  <si>
    <t>POBLACIÓN CARCELARIA Y POSPENADOS</t>
  </si>
  <si>
    <t>JÓVENES VITALES</t>
  </si>
  <si>
    <t>ATENCIÓN PRIORITARIA Y FOCALIZADA A GRUPOS DE POBLACIÓN VULNERABLE</t>
  </si>
  <si>
    <t>2 - INCLUSIÓN SOCIAL</t>
  </si>
  <si>
    <t>LOS CAMINOS DE LA VIDA</t>
  </si>
  <si>
    <t>ACTIVIDAD FÍSICA Y SALUD "BUCARAMANGA ACTIVA Y SALUDABLE"</t>
  </si>
  <si>
    <t>DEPORTE FORMATIVO</t>
  </si>
  <si>
    <t>DEPORTE Y RECREACIÓN SOCIAL COMUNITARIA</t>
  </si>
  <si>
    <t>CUALIFICACIÓN DEL TALENTO DEPORTIVO</t>
  </si>
  <si>
    <t>AMBIENTES DEPORTIVOS Y RECREATIVOS</t>
  </si>
  <si>
    <t>DEPORTE ASOCIADO Y COMUNITARIO</t>
  </si>
  <si>
    <t>ACTIVIDAD FÍSICA, EDUCACIÓN FÍSICA, RECREACIÓN Y DEPORTE</t>
  </si>
  <si>
    <t>4 - CALIDAD DE VIDA</t>
  </si>
  <si>
    <t>2.4.1.2.1.1</t>
  </si>
  <si>
    <t>2.4.1.2.3.1</t>
  </si>
  <si>
    <t>2.4.1.2.2.1</t>
  </si>
  <si>
    <t>2.4.1.3.1.6</t>
  </si>
  <si>
    <t>2.4.1.1.2.3</t>
  </si>
  <si>
    <t>2.4.1.1.3.2</t>
  </si>
  <si>
    <t>2.4.1.1.3.3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</si>
</sst>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2" x14ac:knownFonts="1">
    <font>
      <sz val="11"/>
      <color theme="1"/>
      <name val="Arial"/>
      <family val="2"/>
    </font>
    <font>
      <b/>
      <sz val="12"/>
      <color indexed="8"/>
      <name val="Arial"/>
      <family val="2"/>
    </font>
    <font>
      <b/>
      <sz val="12"/>
      <name val="Arial"/>
    </font>
    <font>
      <sz val="12"/>
      <name val="Arial"/>
    </font>
    <font>
      <b/>
      <sz val="14"/>
      <color indexed="8"/>
      <name val="Arial"/>
    </font>
    <font>
      <sz val="12"/>
      <color indexed="8"/>
      <name val="Arial"/>
    </font>
    <font>
      <sz val="12"/>
      <color theme="1"/>
      <name val="Arial"/>
    </font>
    <font>
      <sz val="12"/>
      <color rgb="FF000000"/>
      <name val="Arial"/>
      <family val="2"/>
    </font>
    <font>
      <sz val="12"/>
      <color rgb="FFFF0000"/>
      <name val="Arial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b/>
      <sz val="14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71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93">
    <xf numFmtId="0" fontId="0" fillId="0" borderId="0" xfId="0"/>
    <xf numFmtId="0" fontId="6" fillId="0" borderId="0" xfId="0" applyFont="1"/>
    <xf numFmtId="0" fontId="2" fillId="0" borderId="1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34" xfId="0" applyFont="1" applyFill="1" applyBorder="1" applyAlignment="1">
      <alignment horizontal="justify" vertical="center" wrapText="1"/>
    </xf>
    <xf numFmtId="0" fontId="7" fillId="0" borderId="34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9" fontId="6" fillId="2" borderId="36" xfId="0" applyNumberFormat="1" applyFont="1" applyFill="1" applyBorder="1" applyAlignment="1">
      <alignment horizontal="center" vertical="center"/>
    </xf>
    <xf numFmtId="164" fontId="3" fillId="0" borderId="19" xfId="0" applyNumberFormat="1" applyFont="1" applyBorder="1" applyAlignment="1" applyProtection="1">
      <alignment horizontal="center" vertical="center"/>
    </xf>
    <xf numFmtId="9" fontId="6" fillId="4" borderId="36" xfId="0" applyNumberFormat="1" applyFont="1" applyFill="1" applyBorder="1" applyAlignment="1">
      <alignment horizontal="center" vertical="center"/>
    </xf>
    <xf numFmtId="9" fontId="8" fillId="0" borderId="37" xfId="0" applyNumberFormat="1" applyFont="1" applyBorder="1" applyAlignment="1">
      <alignment horizontal="center" vertical="center"/>
    </xf>
    <xf numFmtId="9" fontId="8" fillId="0" borderId="38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8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9" fontId="6" fillId="0" borderId="40" xfId="0" applyNumberFormat="1" applyFont="1" applyBorder="1" applyAlignment="1">
      <alignment horizontal="center" vertical="center"/>
    </xf>
    <xf numFmtId="9" fontId="6" fillId="0" borderId="41" xfId="0" applyNumberFormat="1" applyFont="1" applyBorder="1" applyAlignment="1">
      <alignment horizontal="center" vertical="center"/>
    </xf>
    <xf numFmtId="9" fontId="6" fillId="0" borderId="34" xfId="0" applyNumberFormat="1" applyFont="1" applyBorder="1" applyAlignment="1">
      <alignment horizontal="center" vertical="center"/>
    </xf>
    <xf numFmtId="3" fontId="11" fillId="3" borderId="42" xfId="0" applyNumberFormat="1" applyFont="1" applyFill="1" applyBorder="1" applyAlignment="1">
      <alignment horizontal="center" vertical="center"/>
    </xf>
    <xf numFmtId="3" fontId="11" fillId="3" borderId="35" xfId="0" applyNumberFormat="1" applyFont="1" applyFill="1" applyBorder="1" applyAlignment="1">
      <alignment horizontal="center" vertical="center"/>
    </xf>
    <xf numFmtId="9" fontId="11" fillId="3" borderId="35" xfId="0" applyNumberFormat="1" applyFont="1" applyFill="1" applyBorder="1" applyAlignment="1">
      <alignment horizontal="center" vertical="center"/>
    </xf>
    <xf numFmtId="9" fontId="11" fillId="3" borderId="43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justify" vertical="center" wrapText="1"/>
    </xf>
    <xf numFmtId="9" fontId="8" fillId="0" borderId="18" xfId="0" applyNumberFormat="1" applyFont="1" applyBorder="1" applyAlignment="1">
      <alignment horizontal="center" vertical="center"/>
    </xf>
    <xf numFmtId="9" fontId="6" fillId="0" borderId="51" xfId="0" applyNumberFormat="1" applyFont="1" applyBorder="1" applyAlignment="1">
      <alignment horizontal="center" vertical="center"/>
    </xf>
    <xf numFmtId="9" fontId="6" fillId="0" borderId="30" xfId="0" applyNumberFormat="1" applyFont="1" applyBorder="1" applyAlignment="1">
      <alignment horizontal="center" vertical="center"/>
    </xf>
    <xf numFmtId="9" fontId="6" fillId="0" borderId="31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9" fontId="6" fillId="0" borderId="9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9" fontId="6" fillId="0" borderId="7" xfId="0" applyNumberFormat="1" applyFont="1" applyBorder="1" applyAlignment="1">
      <alignment horizontal="center" vertical="center"/>
    </xf>
    <xf numFmtId="9" fontId="6" fillId="0" borderId="10" xfId="0" applyNumberFormat="1" applyFont="1" applyBorder="1" applyAlignment="1">
      <alignment horizontal="center" vertical="center"/>
    </xf>
    <xf numFmtId="3" fontId="6" fillId="0" borderId="52" xfId="0" applyNumberFormat="1" applyFont="1" applyBorder="1" applyAlignment="1">
      <alignment horizontal="center" vertical="center"/>
    </xf>
    <xf numFmtId="3" fontId="6" fillId="0" borderId="39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9" fontId="8" fillId="0" borderId="55" xfId="0" applyNumberFormat="1" applyFont="1" applyBorder="1" applyAlignment="1">
      <alignment horizontal="center" vertical="center"/>
    </xf>
    <xf numFmtId="9" fontId="8" fillId="0" borderId="56" xfId="0" applyNumberFormat="1" applyFont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 vertical="center"/>
    </xf>
    <xf numFmtId="9" fontId="6" fillId="0" borderId="6" xfId="0" applyNumberFormat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justify" vertical="center" wrapText="1"/>
    </xf>
    <xf numFmtId="164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/>
    </xf>
    <xf numFmtId="9" fontId="6" fillId="2" borderId="0" xfId="0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9" fontId="8" fillId="0" borderId="15" xfId="0" applyNumberFormat="1" applyFont="1" applyBorder="1" applyAlignment="1">
      <alignment horizontal="center" vertical="center"/>
    </xf>
    <xf numFmtId="9" fontId="8" fillId="0" borderId="57" xfId="0" applyNumberFormat="1" applyFont="1" applyBorder="1" applyAlignment="1">
      <alignment horizontal="center" vertical="center"/>
    </xf>
    <xf numFmtId="9" fontId="8" fillId="0" borderId="58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0" fontId="6" fillId="4" borderId="0" xfId="0" applyFont="1" applyFill="1" applyBorder="1" applyAlignment="1">
      <alignment horizontal="justify" vertical="center" wrapText="1"/>
    </xf>
    <xf numFmtId="164" fontId="6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9" fontId="6" fillId="4" borderId="0" xfId="0" applyNumberFormat="1" applyFont="1" applyFill="1" applyBorder="1" applyAlignment="1">
      <alignment horizontal="center" vertical="center"/>
    </xf>
    <xf numFmtId="164" fontId="6" fillId="0" borderId="34" xfId="0" applyNumberFormat="1" applyFont="1" applyBorder="1" applyAlignment="1">
      <alignment horizontal="center" vertical="center"/>
    </xf>
    <xf numFmtId="3" fontId="6" fillId="0" borderId="34" xfId="0" applyNumberFormat="1" applyFont="1" applyBorder="1" applyAlignment="1">
      <alignment horizontal="center" vertical="center"/>
    </xf>
    <xf numFmtId="3" fontId="6" fillId="0" borderId="59" xfId="0" applyNumberFormat="1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49" xfId="0" applyNumberFormat="1" applyFont="1" applyBorder="1" applyAlignment="1">
      <alignment horizontal="center" vertical="center"/>
    </xf>
    <xf numFmtId="9" fontId="8" fillId="0" borderId="61" xfId="0" applyNumberFormat="1" applyFont="1" applyBorder="1" applyAlignment="1">
      <alignment horizontal="center" vertical="center"/>
    </xf>
    <xf numFmtId="9" fontId="6" fillId="0" borderId="45" xfId="0" applyNumberFormat="1" applyFont="1" applyBorder="1" applyAlignment="1">
      <alignment horizontal="center" vertical="center"/>
    </xf>
    <xf numFmtId="9" fontId="6" fillId="0" borderId="29" xfId="0" applyNumberFormat="1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164" fontId="6" fillId="0" borderId="46" xfId="0" applyNumberFormat="1" applyFont="1" applyBorder="1" applyAlignment="1">
      <alignment horizontal="center" vertical="center"/>
    </xf>
    <xf numFmtId="0" fontId="7" fillId="0" borderId="46" xfId="0" applyFont="1" applyFill="1" applyBorder="1" applyAlignment="1">
      <alignment horizontal="justify" vertical="center" wrapText="1"/>
    </xf>
    <xf numFmtId="3" fontId="6" fillId="0" borderId="46" xfId="0" applyNumberFormat="1" applyFont="1" applyBorder="1" applyAlignment="1">
      <alignment horizontal="center" vertical="center"/>
    </xf>
    <xf numFmtId="3" fontId="6" fillId="0" borderId="63" xfId="0" applyNumberFormat="1" applyFont="1" applyBorder="1" applyAlignment="1">
      <alignment horizontal="center" vertical="center"/>
    </xf>
    <xf numFmtId="9" fontId="8" fillId="0" borderId="28" xfId="0" applyNumberFormat="1" applyFont="1" applyBorder="1" applyAlignment="1">
      <alignment horizontal="center" vertical="center"/>
    </xf>
    <xf numFmtId="9" fontId="6" fillId="0" borderId="62" xfId="0" applyNumberFormat="1" applyFont="1" applyBorder="1" applyAlignment="1">
      <alignment horizontal="center" vertical="center"/>
    </xf>
    <xf numFmtId="9" fontId="6" fillId="0" borderId="47" xfId="0" applyNumberFormat="1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9" fontId="6" fillId="0" borderId="46" xfId="0" applyNumberFormat="1" applyFont="1" applyBorder="1" applyAlignment="1">
      <alignment horizontal="center" vertical="center"/>
    </xf>
    <xf numFmtId="0" fontId="6" fillId="0" borderId="42" xfId="0" applyFont="1" applyBorder="1" applyAlignment="1">
      <alignment horizontal="justify" vertical="center" wrapText="1"/>
    </xf>
    <xf numFmtId="164" fontId="6" fillId="0" borderId="35" xfId="0" applyNumberFormat="1" applyFont="1" applyBorder="1" applyAlignment="1">
      <alignment horizontal="center" vertical="center"/>
    </xf>
    <xf numFmtId="0" fontId="7" fillId="0" borderId="35" xfId="0" applyFont="1" applyBorder="1" applyAlignment="1">
      <alignment horizontal="justify" vertical="center" wrapText="1"/>
    </xf>
    <xf numFmtId="3" fontId="6" fillId="0" borderId="35" xfId="0" applyNumberFormat="1" applyFont="1" applyBorder="1" applyAlignment="1">
      <alignment horizontal="center" vertical="center"/>
    </xf>
    <xf numFmtId="3" fontId="6" fillId="0" borderId="65" xfId="0" applyNumberFormat="1" applyFont="1" applyBorder="1" applyAlignment="1">
      <alignment horizontal="center" vertical="center"/>
    </xf>
    <xf numFmtId="9" fontId="8" fillId="0" borderId="44" xfId="0" applyNumberFormat="1" applyFont="1" applyBorder="1" applyAlignment="1">
      <alignment horizontal="center" vertical="center"/>
    </xf>
    <xf numFmtId="9" fontId="6" fillId="0" borderId="42" xfId="0" applyNumberFormat="1" applyFont="1" applyBorder="1" applyAlignment="1">
      <alignment horizontal="center" vertical="center"/>
    </xf>
    <xf numFmtId="9" fontId="6" fillId="0" borderId="43" xfId="0" applyNumberFormat="1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9" fontId="6" fillId="0" borderId="35" xfId="0" applyNumberFormat="1" applyFont="1" applyBorder="1" applyAlignment="1">
      <alignment horizontal="center" vertical="center"/>
    </xf>
    <xf numFmtId="0" fontId="6" fillId="0" borderId="64" xfId="0" applyFont="1" applyFill="1" applyBorder="1" applyAlignment="1">
      <alignment horizontal="justify" vertical="center" wrapText="1"/>
    </xf>
    <xf numFmtId="0" fontId="6" fillId="0" borderId="66" xfId="0" applyFont="1" applyBorder="1" applyAlignment="1">
      <alignment horizontal="justify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9" fontId="11" fillId="3" borderId="42" xfId="0" applyNumberFormat="1" applyFont="1" applyFill="1" applyBorder="1" applyAlignment="1">
      <alignment horizontal="center" vertical="center"/>
    </xf>
    <xf numFmtId="0" fontId="6" fillId="0" borderId="67" xfId="0" applyFont="1" applyBorder="1" applyAlignment="1">
      <alignment horizontal="justify" vertical="center" wrapText="1"/>
    </xf>
    <xf numFmtId="164" fontId="6" fillId="0" borderId="20" xfId="0" applyNumberFormat="1" applyFont="1" applyBorder="1" applyAlignment="1">
      <alignment horizontal="center" vertical="center"/>
    </xf>
    <xf numFmtId="3" fontId="6" fillId="0" borderId="20" xfId="0" applyNumberFormat="1" applyFont="1" applyBorder="1" applyAlignment="1">
      <alignment horizontal="center" vertical="center"/>
    </xf>
    <xf numFmtId="3" fontId="6" fillId="0" borderId="68" xfId="0" applyNumberFormat="1" applyFont="1" applyBorder="1" applyAlignment="1">
      <alignment horizontal="center" vertical="center"/>
    </xf>
    <xf numFmtId="9" fontId="8" fillId="0" borderId="11" xfId="0" applyNumberFormat="1" applyFont="1" applyBorder="1" applyAlignment="1">
      <alignment horizontal="center" vertical="center"/>
    </xf>
    <xf numFmtId="9" fontId="6" fillId="0" borderId="23" xfId="0" applyNumberFormat="1" applyFont="1" applyBorder="1" applyAlignment="1">
      <alignment horizontal="center" vertical="center"/>
    </xf>
    <xf numFmtId="9" fontId="6" fillId="0" borderId="24" xfId="0" applyNumberFormat="1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9" fontId="6" fillId="0" borderId="20" xfId="0" applyNumberFormat="1" applyFont="1" applyBorder="1" applyAlignment="1">
      <alignment horizontal="center" vertical="center"/>
    </xf>
    <xf numFmtId="0" fontId="6" fillId="0" borderId="69" xfId="0" applyFont="1" applyBorder="1" applyAlignment="1">
      <alignment horizontal="justify" vertical="center" wrapText="1"/>
    </xf>
    <xf numFmtId="164" fontId="6" fillId="0" borderId="31" xfId="0" applyNumberFormat="1" applyFont="1" applyBorder="1" applyAlignment="1">
      <alignment horizontal="center" vertical="center"/>
    </xf>
    <xf numFmtId="0" fontId="7" fillId="0" borderId="31" xfId="0" applyFont="1" applyFill="1" applyBorder="1" applyAlignment="1">
      <alignment horizontal="justify" vertical="center" wrapText="1"/>
    </xf>
    <xf numFmtId="3" fontId="6" fillId="0" borderId="31" xfId="0" applyNumberFormat="1" applyFont="1" applyBorder="1" applyAlignment="1">
      <alignment horizontal="center" vertical="center"/>
    </xf>
    <xf numFmtId="3" fontId="6" fillId="0" borderId="70" xfId="0" applyNumberFormat="1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3" fillId="0" borderId="35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justify" vertical="center" wrapText="1"/>
    </xf>
    <xf numFmtId="0" fontId="3" fillId="0" borderId="45" xfId="0" applyFont="1" applyBorder="1" applyAlignment="1">
      <alignment horizontal="center" vertical="center" wrapText="1"/>
    </xf>
    <xf numFmtId="0" fontId="6" fillId="5" borderId="0" xfId="0" applyFont="1" applyFill="1"/>
    <xf numFmtId="0" fontId="2" fillId="5" borderId="0" xfId="0" applyFont="1" applyFill="1" applyBorder="1" applyAlignment="1" applyProtection="1">
      <alignment horizontal="center" vertical="center" wrapText="1"/>
    </xf>
    <xf numFmtId="3" fontId="6" fillId="5" borderId="20" xfId="0" applyNumberFormat="1" applyFont="1" applyFill="1" applyBorder="1" applyAlignment="1">
      <alignment horizontal="center" vertical="center"/>
    </xf>
    <xf numFmtId="3" fontId="6" fillId="5" borderId="7" xfId="0" applyNumberFormat="1" applyFont="1" applyFill="1" applyBorder="1" applyAlignment="1">
      <alignment horizontal="center" vertical="center"/>
    </xf>
    <xf numFmtId="3" fontId="6" fillId="5" borderId="35" xfId="0" applyNumberFormat="1" applyFont="1" applyFill="1" applyBorder="1" applyAlignment="1">
      <alignment horizontal="center" vertical="center"/>
    </xf>
    <xf numFmtId="3" fontId="6" fillId="5" borderId="31" xfId="0" applyNumberFormat="1" applyFont="1" applyFill="1" applyBorder="1" applyAlignment="1">
      <alignment horizontal="center" vertical="center"/>
    </xf>
    <xf numFmtId="3" fontId="6" fillId="5" borderId="3" xfId="0" applyNumberFormat="1" applyFont="1" applyFill="1" applyBorder="1" applyAlignment="1">
      <alignment horizontal="center" vertical="center"/>
    </xf>
    <xf numFmtId="3" fontId="6" fillId="5" borderId="34" xfId="0" applyNumberFormat="1" applyFont="1" applyFill="1" applyBorder="1" applyAlignment="1">
      <alignment horizontal="center" vertical="center"/>
    </xf>
    <xf numFmtId="3" fontId="6" fillId="5" borderId="5" xfId="0" applyNumberFormat="1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3" fontId="6" fillId="5" borderId="46" xfId="0" applyNumberFormat="1" applyFont="1" applyFill="1" applyBorder="1" applyAlignment="1">
      <alignment horizontal="center" vertical="center"/>
    </xf>
    <xf numFmtId="3" fontId="6" fillId="6" borderId="0" xfId="0" applyNumberFormat="1" applyFont="1" applyFill="1" applyBorder="1" applyAlignment="1">
      <alignment horizontal="center" vertical="center"/>
    </xf>
    <xf numFmtId="3" fontId="6" fillId="6" borderId="58" xfId="0" applyNumberFormat="1" applyFont="1" applyFill="1" applyBorder="1" applyAlignment="1">
      <alignment horizontal="center" vertical="center"/>
    </xf>
    <xf numFmtId="3" fontId="6" fillId="7" borderId="0" xfId="0" applyNumberFormat="1" applyFont="1" applyFill="1" applyBorder="1" applyAlignment="1">
      <alignment horizontal="center" vertical="center"/>
    </xf>
    <xf numFmtId="3" fontId="6" fillId="7" borderId="5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46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justify" vertical="center" wrapText="1"/>
    </xf>
    <xf numFmtId="0" fontId="6" fillId="0" borderId="54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justify" vertical="center" wrapText="1"/>
    </xf>
    <xf numFmtId="0" fontId="6" fillId="0" borderId="60" xfId="0" applyFont="1" applyBorder="1" applyAlignment="1">
      <alignment horizontal="justify" vertical="center" wrapText="1"/>
    </xf>
    <xf numFmtId="0" fontId="6" fillId="0" borderId="48" xfId="0" applyFont="1" applyBorder="1" applyAlignment="1">
      <alignment horizontal="justify" vertical="center" wrapText="1"/>
    </xf>
  </cellXfs>
  <cellStyles count="17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127000</xdr:colOff>
      <xdr:row>0</xdr:row>
      <xdr:rowOff>114300</xdr:rowOff>
    </xdr:from>
    <xdr:to>
      <xdr:col>5</xdr:col>
      <xdr:colOff>508000</xdr:colOff>
      <xdr:row>5</xdr:row>
      <xdr:rowOff>152400</xdr:rowOff>
    </xdr:to>
    <xdr:pic>
      <xdr:nvPicPr>
        <xdr:cNvPr id="2" name="Imagen 2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9600" y="114300"/>
          <a:ext cx="13843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1968500</xdr:colOff>
      <xdr:row>0</xdr:row>
      <xdr:rowOff>165100</xdr:rowOff>
    </xdr:from>
    <xdr:to>
      <xdr:col>17</xdr:col>
      <xdr:colOff>571500</xdr:colOff>
      <xdr:row>5</xdr:row>
      <xdr:rowOff>50800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6600" y="165100"/>
          <a:ext cx="27940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sfarizac/Documents/Alcald&#237;a/Planes%20Indicativos/2016%20-%202019/Plan%20Indicativo%202016%20-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ÍNEA 1"/>
      <sheetName val="LÍNEA 2"/>
      <sheetName val="LÍNEA 3"/>
      <sheetName val="LÍNEA 4"/>
      <sheetName val="LÍNEA 5"/>
      <sheetName val="LÍNEA 6"/>
      <sheetName val="RESUMEN"/>
    </sheetNames>
    <sheetDataSet>
      <sheetData sheetId="0" refreshError="1"/>
      <sheetData sheetId="1" refreshError="1">
        <row r="30">
          <cell r="S30">
            <v>4</v>
          </cell>
          <cell r="V30">
            <v>1</v>
          </cell>
        </row>
        <row r="57">
          <cell r="S57">
            <v>4</v>
          </cell>
          <cell r="V57">
            <v>1</v>
          </cell>
        </row>
        <row r="66">
          <cell r="S66">
            <v>8</v>
          </cell>
          <cell r="V66">
            <v>2</v>
          </cell>
        </row>
        <row r="99">
          <cell r="P99" t="str">
            <v>2,4,1,3,1,1</v>
          </cell>
          <cell r="S99">
            <v>6</v>
          </cell>
          <cell r="V99">
            <v>6</v>
          </cell>
        </row>
        <row r="100">
          <cell r="P100" t="str">
            <v>2,4,1,3,1,2</v>
          </cell>
          <cell r="S100">
            <v>3000</v>
          </cell>
          <cell r="V100">
            <v>1000</v>
          </cell>
        </row>
        <row r="101">
          <cell r="P101" t="str">
            <v>2,4,1,3,1,3</v>
          </cell>
          <cell r="S101">
            <v>5000</v>
          </cell>
          <cell r="V101">
            <v>2000</v>
          </cell>
        </row>
        <row r="102">
          <cell r="P102" t="str">
            <v>2,4,1,3,1,4</v>
          </cell>
          <cell r="S102">
            <v>10</v>
          </cell>
          <cell r="V102">
            <v>3</v>
          </cell>
        </row>
        <row r="103">
          <cell r="P103" t="str">
            <v xml:space="preserve"> -</v>
          </cell>
          <cell r="S103">
            <v>1</v>
          </cell>
          <cell r="V103">
            <v>1</v>
          </cell>
        </row>
        <row r="104">
          <cell r="S104">
            <v>1</v>
          </cell>
          <cell r="V104">
            <v>1</v>
          </cell>
        </row>
      </sheetData>
      <sheetData sheetId="2" refreshError="1"/>
      <sheetData sheetId="3" refreshError="1">
        <row r="105">
          <cell r="P105" t="str">
            <v>2,4,1,1,1,1</v>
          </cell>
          <cell r="S105">
            <v>170</v>
          </cell>
          <cell r="V105">
            <v>43</v>
          </cell>
        </row>
        <row r="106">
          <cell r="P106" t="str">
            <v>2,4,1,1,1,2</v>
          </cell>
          <cell r="S106">
            <v>90</v>
          </cell>
          <cell r="V106">
            <v>23</v>
          </cell>
        </row>
        <row r="107">
          <cell r="P107" t="str">
            <v>2,4,1,1,2,1</v>
          </cell>
          <cell r="S107">
            <v>30300</v>
          </cell>
          <cell r="V107">
            <v>7800</v>
          </cell>
        </row>
        <row r="108">
          <cell r="P108" t="str">
            <v>2,4,1,1,2,2</v>
          </cell>
          <cell r="S108">
            <v>4300</v>
          </cell>
          <cell r="V108">
            <v>1200</v>
          </cell>
        </row>
        <row r="109">
          <cell r="S109">
            <v>3000</v>
          </cell>
          <cell r="V109">
            <v>1000</v>
          </cell>
        </row>
        <row r="110">
          <cell r="P110" t="str">
            <v>2,4,1,1,3,1</v>
          </cell>
          <cell r="S110">
            <v>12</v>
          </cell>
          <cell r="V110">
            <v>3</v>
          </cell>
        </row>
        <row r="111">
          <cell r="S111">
            <v>40</v>
          </cell>
          <cell r="V111">
            <v>10</v>
          </cell>
        </row>
        <row r="112">
          <cell r="S112">
            <v>8</v>
          </cell>
          <cell r="V112">
            <v>2</v>
          </cell>
        </row>
        <row r="113">
          <cell r="P113" t="str">
            <v>2,4,1,1,4,1</v>
          </cell>
          <cell r="S113">
            <v>600</v>
          </cell>
          <cell r="V113">
            <v>200</v>
          </cell>
        </row>
        <row r="114">
          <cell r="P114" t="str">
            <v>2,4,1,1,5,1</v>
          </cell>
          <cell r="S114">
            <v>120</v>
          </cell>
          <cell r="V114">
            <v>35</v>
          </cell>
        </row>
        <row r="117">
          <cell r="P117" t="str">
            <v>2,4,1,1,6,1</v>
          </cell>
          <cell r="S117">
            <v>80</v>
          </cell>
          <cell r="V117">
            <v>20</v>
          </cell>
        </row>
        <row r="118">
          <cell r="P118" t="str">
            <v>2,4,1,1,6,2</v>
          </cell>
          <cell r="S118">
            <v>8</v>
          </cell>
          <cell r="V118">
            <v>2</v>
          </cell>
        </row>
        <row r="119">
          <cell r="P119" t="str">
            <v>2,4,1,1,6,3</v>
          </cell>
          <cell r="S119">
            <v>8</v>
          </cell>
          <cell r="V119">
            <v>2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6"/>
  <sheetViews>
    <sheetView tabSelected="1" zoomScale="48" zoomScaleNormal="48" workbookViewId="0">
      <selection activeCell="K26" sqref="K26"/>
    </sheetView>
  </sheetViews>
  <sheetFormatPr baseColWidth="10" defaultColWidth="10.75" defaultRowHeight="15" x14ac:dyDescent="0.2"/>
  <cols>
    <col min="1" max="1" width="2.375" style="1" customWidth="1"/>
    <col min="2" max="2" width="20.75" style="1" customWidth="1"/>
    <col min="3" max="4" width="19.75" style="1" customWidth="1"/>
    <col min="5" max="5" width="13.125" style="1" customWidth="1"/>
    <col min="6" max="6" width="12.25" style="1" customWidth="1"/>
    <col min="7" max="7" width="36.25" style="1" customWidth="1"/>
    <col min="8" max="8" width="13.75" style="136" customWidth="1"/>
    <col min="9" max="9" width="12.75" style="136" hidden="1" customWidth="1"/>
    <col min="10" max="10" width="9.625" style="136" customWidth="1"/>
    <col min="11" max="11" width="9.625" style="1" customWidth="1"/>
    <col min="12" max="12" width="9.75" style="1" hidden="1" customWidth="1"/>
    <col min="13" max="13" width="10.75" style="1"/>
    <col min="14" max="15" width="13.125" style="1" customWidth="1"/>
    <col min="16" max="18" width="23.625" style="1" customWidth="1"/>
    <col min="19" max="20" width="12.625" style="1" customWidth="1"/>
    <col min="21" max="16384" width="10.75" style="1"/>
  </cols>
  <sheetData>
    <row r="2" spans="2:20" ht="20.100000000000001" customHeight="1" x14ac:dyDescent="0.2">
      <c r="B2" s="151" t="s">
        <v>16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</row>
    <row r="3" spans="2:20" ht="20.100000000000001" customHeight="1" x14ac:dyDescent="0.2">
      <c r="B3" s="151" t="s">
        <v>19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</row>
    <row r="4" spans="2:20" ht="20.100000000000001" customHeight="1" x14ac:dyDescent="0.2">
      <c r="B4" s="151" t="s">
        <v>27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</row>
    <row r="6" spans="2:20" ht="15.75" thickBot="1" x14ac:dyDescent="0.25"/>
    <row r="7" spans="2:20" ht="18" customHeight="1" thickBot="1" x14ac:dyDescent="0.25">
      <c r="B7" s="2" t="s">
        <v>2</v>
      </c>
      <c r="C7" s="3" t="s">
        <v>13</v>
      </c>
      <c r="D7" s="4"/>
      <c r="E7" s="4"/>
      <c r="F7" s="4"/>
      <c r="G7" s="4"/>
      <c r="H7" s="137"/>
      <c r="I7" s="137"/>
      <c r="J7" s="137"/>
      <c r="K7" s="4"/>
      <c r="L7" s="4"/>
      <c r="M7" s="4"/>
      <c r="N7" s="4"/>
      <c r="O7" s="4"/>
      <c r="P7" s="4"/>
      <c r="Q7" s="4"/>
      <c r="R7" s="4"/>
      <c r="S7" s="4"/>
      <c r="T7" s="4"/>
    </row>
    <row r="8" spans="2:20" ht="18" customHeight="1" thickBot="1" x14ac:dyDescent="0.25">
      <c r="B8" s="7">
        <v>2018</v>
      </c>
      <c r="C8" s="18">
        <v>43251</v>
      </c>
      <c r="D8" s="152" t="s">
        <v>3</v>
      </c>
      <c r="E8" s="153"/>
      <c r="F8" s="153"/>
      <c r="G8" s="153"/>
      <c r="H8" s="153"/>
      <c r="I8" s="153"/>
      <c r="J8" s="153"/>
      <c r="K8" s="154"/>
      <c r="L8" s="4"/>
      <c r="M8" s="4"/>
      <c r="N8" s="4"/>
      <c r="O8" s="4"/>
      <c r="P8" s="4"/>
      <c r="Q8" s="4"/>
      <c r="R8" s="4"/>
      <c r="S8" s="4"/>
      <c r="T8" s="4"/>
    </row>
    <row r="9" spans="2:20" ht="30" customHeight="1" x14ac:dyDescent="0.2">
      <c r="B9" s="155" t="s">
        <v>17</v>
      </c>
      <c r="C9" s="158" t="s">
        <v>18</v>
      </c>
      <c r="D9" s="161" t="s">
        <v>0</v>
      </c>
      <c r="E9" s="164" t="s">
        <v>4</v>
      </c>
      <c r="F9" s="164"/>
      <c r="G9" s="164" t="s">
        <v>5</v>
      </c>
      <c r="H9" s="164"/>
      <c r="I9" s="164"/>
      <c r="J9" s="164"/>
      <c r="K9" s="166"/>
      <c r="L9" s="5"/>
      <c r="M9" s="161" t="s">
        <v>6</v>
      </c>
      <c r="N9" s="166"/>
      <c r="O9" s="167" t="s">
        <v>24</v>
      </c>
      <c r="P9" s="168"/>
      <c r="Q9" s="168"/>
      <c r="R9" s="168"/>
      <c r="S9" s="168"/>
      <c r="T9" s="169"/>
    </row>
    <row r="10" spans="2:20" ht="17.100000000000001" customHeight="1" x14ac:dyDescent="0.2">
      <c r="B10" s="156"/>
      <c r="C10" s="159"/>
      <c r="D10" s="162"/>
      <c r="E10" s="165"/>
      <c r="F10" s="165"/>
      <c r="G10" s="165" t="s">
        <v>7</v>
      </c>
      <c r="H10" s="174" t="s">
        <v>25</v>
      </c>
      <c r="I10" s="174" t="s">
        <v>26</v>
      </c>
      <c r="J10" s="177" t="s">
        <v>1</v>
      </c>
      <c r="K10" s="179" t="s">
        <v>8</v>
      </c>
      <c r="L10" s="6"/>
      <c r="M10" s="181" t="s">
        <v>9</v>
      </c>
      <c r="N10" s="183" t="s">
        <v>10</v>
      </c>
      <c r="O10" s="170"/>
      <c r="P10" s="171"/>
      <c r="Q10" s="171"/>
      <c r="R10" s="171"/>
      <c r="S10" s="171"/>
      <c r="T10" s="172"/>
    </row>
    <row r="11" spans="2:20" ht="48.75" customHeight="1" thickBot="1" x14ac:dyDescent="0.25">
      <c r="B11" s="157"/>
      <c r="C11" s="160"/>
      <c r="D11" s="163"/>
      <c r="E11" s="32" t="s">
        <v>11</v>
      </c>
      <c r="F11" s="32" t="s">
        <v>12</v>
      </c>
      <c r="G11" s="173"/>
      <c r="H11" s="175"/>
      <c r="I11" s="176"/>
      <c r="J11" s="178"/>
      <c r="K11" s="180"/>
      <c r="L11" s="33"/>
      <c r="M11" s="182"/>
      <c r="N11" s="184"/>
      <c r="O11" s="34" t="s">
        <v>23</v>
      </c>
      <c r="P11" s="35" t="s">
        <v>20</v>
      </c>
      <c r="Q11" s="36" t="s">
        <v>21</v>
      </c>
      <c r="R11" s="37" t="s">
        <v>22</v>
      </c>
      <c r="S11" s="37" t="s">
        <v>14</v>
      </c>
      <c r="T11" s="38" t="s">
        <v>15</v>
      </c>
    </row>
    <row r="12" spans="2:20" ht="45.75" thickBot="1" x14ac:dyDescent="0.25">
      <c r="B12" s="185" t="s">
        <v>55</v>
      </c>
      <c r="C12" s="185" t="s">
        <v>54</v>
      </c>
      <c r="D12" s="118" t="s">
        <v>50</v>
      </c>
      <c r="E12" s="119">
        <v>43101</v>
      </c>
      <c r="F12" s="119">
        <v>43465</v>
      </c>
      <c r="G12" s="39" t="s">
        <v>28</v>
      </c>
      <c r="H12" s="138">
        <f>'[1]LÍNEA 2'!$S$30</f>
        <v>4</v>
      </c>
      <c r="I12" s="139" t="e">
        <f>+J12+(#REF!-#REF!)</f>
        <v>#REF!</v>
      </c>
      <c r="J12" s="138">
        <f>'[1]LÍNEA 2'!$V$30</f>
        <v>1</v>
      </c>
      <c r="K12" s="121">
        <v>0</v>
      </c>
      <c r="L12" s="122">
        <f>+K12/J12</f>
        <v>0</v>
      </c>
      <c r="M12" s="123">
        <f>DAYS360(E12,$C$8)/DAYS360(E12,F12)</f>
        <v>0.41666666666666669</v>
      </c>
      <c r="N12" s="124">
        <f>IF(J12=0," -",IF(L12&gt;100%,100%,L12))</f>
        <v>0</v>
      </c>
      <c r="O12" s="125" t="s">
        <v>65</v>
      </c>
      <c r="P12" s="120">
        <v>109201</v>
      </c>
      <c r="Q12" s="120">
        <v>0</v>
      </c>
      <c r="R12" s="120">
        <v>0</v>
      </c>
      <c r="S12" s="126">
        <f>IF(P12=0," -",Q12/P12)</f>
        <v>0</v>
      </c>
      <c r="T12" s="124" t="str">
        <f>IF(R12=0," -",IF(Q12=0,100%,R12/Q12))</f>
        <v xml:space="preserve"> -</v>
      </c>
    </row>
    <row r="13" spans="2:20" ht="60.75" thickBot="1" x14ac:dyDescent="0.25">
      <c r="B13" s="186"/>
      <c r="C13" s="186"/>
      <c r="D13" s="103" t="s">
        <v>51</v>
      </c>
      <c r="E13" s="104">
        <v>43101</v>
      </c>
      <c r="F13" s="104">
        <v>43465</v>
      </c>
      <c r="G13" s="133" t="s">
        <v>29</v>
      </c>
      <c r="H13" s="140">
        <f>'[1]LÍNEA 2'!$S$57</f>
        <v>4</v>
      </c>
      <c r="I13" s="139" t="e">
        <f>+J13+(#REF!-#REF!)</f>
        <v>#REF!</v>
      </c>
      <c r="J13" s="140">
        <f>'[1]LÍNEA 2'!$V$57</f>
        <v>1</v>
      </c>
      <c r="K13" s="107">
        <v>0</v>
      </c>
      <c r="L13" s="108">
        <f t="shared" ref="L13:L35" si="0">+K13/J13</f>
        <v>0</v>
      </c>
      <c r="M13" s="109">
        <f t="shared" ref="M13:M35" si="1">DAYS360(E13,$C$8)/DAYS360(E13,F13)</f>
        <v>0.41666666666666669</v>
      </c>
      <c r="N13" s="110">
        <f t="shared" ref="N13:N35" si="2">IF(J13=0," -",IF(L13&gt;100%,100%,L13))</f>
        <v>0</v>
      </c>
      <c r="O13" s="111" t="s">
        <v>66</v>
      </c>
      <c r="P13" s="106">
        <v>32760</v>
      </c>
      <c r="Q13" s="106">
        <v>0</v>
      </c>
      <c r="R13" s="106">
        <v>0</v>
      </c>
      <c r="S13" s="112">
        <f t="shared" ref="S13:S36" si="3">IF(P13=0," -",Q13/P13)</f>
        <v>0</v>
      </c>
      <c r="T13" s="110" t="str">
        <f t="shared" ref="T13:T36" si="4">IF(R13=0," -",IF(Q13=0,100%,R13/Q13))</f>
        <v xml:space="preserve"> -</v>
      </c>
    </row>
    <row r="14" spans="2:20" ht="45.75" thickBot="1" x14ac:dyDescent="0.25">
      <c r="B14" s="186"/>
      <c r="C14" s="187"/>
      <c r="D14" s="127" t="s">
        <v>52</v>
      </c>
      <c r="E14" s="128">
        <v>43101</v>
      </c>
      <c r="F14" s="128">
        <v>43465</v>
      </c>
      <c r="G14" s="129" t="s">
        <v>30</v>
      </c>
      <c r="H14" s="141">
        <f>'[1]LÍNEA 2'!S66</f>
        <v>8</v>
      </c>
      <c r="I14" s="139" t="e">
        <f>+J14+(#REF!-#REF!)</f>
        <v>#REF!</v>
      </c>
      <c r="J14" s="141">
        <f>'[1]LÍNEA 2'!V66</f>
        <v>2</v>
      </c>
      <c r="K14" s="131">
        <v>0</v>
      </c>
      <c r="L14" s="40">
        <f t="shared" si="0"/>
        <v>0</v>
      </c>
      <c r="M14" s="41">
        <f t="shared" si="1"/>
        <v>0.41666666666666669</v>
      </c>
      <c r="N14" s="42">
        <f t="shared" si="2"/>
        <v>0</v>
      </c>
      <c r="O14" s="132" t="s">
        <v>67</v>
      </c>
      <c r="P14" s="130">
        <v>45864</v>
      </c>
      <c r="Q14" s="130">
        <v>0</v>
      </c>
      <c r="R14" s="130">
        <v>0</v>
      </c>
      <c r="S14" s="43">
        <f t="shared" si="3"/>
        <v>0</v>
      </c>
      <c r="T14" s="42" t="str">
        <f t="shared" si="4"/>
        <v xml:space="preserve"> -</v>
      </c>
    </row>
    <row r="15" spans="2:20" ht="12.95" customHeight="1" thickBot="1" x14ac:dyDescent="0.25">
      <c r="B15" s="186"/>
      <c r="C15" s="116"/>
      <c r="D15" s="64"/>
      <c r="E15" s="65"/>
      <c r="F15" s="65"/>
      <c r="G15" s="66"/>
      <c r="H15" s="147"/>
      <c r="I15" s="148"/>
      <c r="J15" s="147"/>
      <c r="K15" s="67"/>
      <c r="L15" s="68"/>
      <c r="M15" s="68"/>
      <c r="N15" s="68"/>
      <c r="O15" s="66"/>
      <c r="P15" s="67"/>
      <c r="Q15" s="67"/>
      <c r="R15" s="67"/>
      <c r="S15" s="68"/>
      <c r="T15" s="17"/>
    </row>
    <row r="16" spans="2:20" ht="60" x14ac:dyDescent="0.2">
      <c r="B16" s="186"/>
      <c r="C16" s="185" t="s">
        <v>56</v>
      </c>
      <c r="D16" s="188" t="s">
        <v>53</v>
      </c>
      <c r="E16" s="47">
        <v>43101</v>
      </c>
      <c r="F16" s="47">
        <v>43465</v>
      </c>
      <c r="G16" s="11" t="s">
        <v>31</v>
      </c>
      <c r="H16" s="142">
        <f>'[1]LÍNEA 2'!S99</f>
        <v>6</v>
      </c>
      <c r="I16" s="143">
        <f>+J16</f>
        <v>6</v>
      </c>
      <c r="J16" s="142">
        <f>'[1]LÍNEA 2'!V99</f>
        <v>6</v>
      </c>
      <c r="K16" s="75">
        <v>6</v>
      </c>
      <c r="L16" s="72">
        <f t="shared" si="0"/>
        <v>1</v>
      </c>
      <c r="M16" s="22">
        <f t="shared" si="1"/>
        <v>0.41666666666666669</v>
      </c>
      <c r="N16" s="23">
        <f t="shared" si="2"/>
        <v>1</v>
      </c>
      <c r="O16" s="57" t="str">
        <f>'[1]LÍNEA 2'!P99</f>
        <v>2,4,1,3,1,1</v>
      </c>
      <c r="P16" s="48">
        <v>125800</v>
      </c>
      <c r="Q16" s="48">
        <v>122500</v>
      </c>
      <c r="R16" s="48">
        <v>0</v>
      </c>
      <c r="S16" s="24">
        <f t="shared" si="3"/>
        <v>0.97376788553259142</v>
      </c>
      <c r="T16" s="23" t="str">
        <f t="shared" si="4"/>
        <v xml:space="preserve"> -</v>
      </c>
    </row>
    <row r="17" spans="2:20" ht="45" x14ac:dyDescent="0.2">
      <c r="B17" s="186"/>
      <c r="C17" s="186"/>
      <c r="D17" s="189"/>
      <c r="E17" s="44">
        <v>43101</v>
      </c>
      <c r="F17" s="44">
        <v>43465</v>
      </c>
      <c r="G17" s="10" t="s">
        <v>32</v>
      </c>
      <c r="H17" s="144">
        <f>'[1]LÍNEA 2'!S100</f>
        <v>3000</v>
      </c>
      <c r="I17" s="144" t="e">
        <f>+J17+(#REF!-#REF!)</f>
        <v>#REF!</v>
      </c>
      <c r="J17" s="144">
        <f>'[1]LÍNEA 2'!V100</f>
        <v>1000</v>
      </c>
      <c r="K17" s="76">
        <v>551</v>
      </c>
      <c r="L17" s="73">
        <f t="shared" si="0"/>
        <v>0.55100000000000005</v>
      </c>
      <c r="M17" s="62">
        <f t="shared" si="1"/>
        <v>0.41666666666666669</v>
      </c>
      <c r="N17" s="49">
        <f t="shared" si="2"/>
        <v>0.55100000000000005</v>
      </c>
      <c r="O17" s="58" t="str">
        <f>'[1]LÍNEA 2'!P100</f>
        <v>2,4,1,3,1,2</v>
      </c>
      <c r="P17" s="45">
        <v>66066</v>
      </c>
      <c r="Q17" s="45">
        <v>18000</v>
      </c>
      <c r="R17" s="45">
        <v>0</v>
      </c>
      <c r="S17" s="46">
        <f t="shared" si="3"/>
        <v>0.27245481790936338</v>
      </c>
      <c r="T17" s="49" t="str">
        <f t="shared" si="4"/>
        <v xml:space="preserve"> -</v>
      </c>
    </row>
    <row r="18" spans="2:20" ht="75" x14ac:dyDescent="0.2">
      <c r="B18" s="186"/>
      <c r="C18" s="186"/>
      <c r="D18" s="189"/>
      <c r="E18" s="44">
        <v>43101</v>
      </c>
      <c r="F18" s="44">
        <v>43465</v>
      </c>
      <c r="G18" s="10" t="s">
        <v>33</v>
      </c>
      <c r="H18" s="144">
        <f>'[1]LÍNEA 2'!S101</f>
        <v>5000</v>
      </c>
      <c r="I18" s="144" t="e">
        <f>+J18+(#REF!-#REF!)</f>
        <v>#REF!</v>
      </c>
      <c r="J18" s="144">
        <f>'[1]LÍNEA 2'!V101</f>
        <v>2000</v>
      </c>
      <c r="K18" s="76">
        <v>813</v>
      </c>
      <c r="L18" s="73">
        <f t="shared" si="0"/>
        <v>0.40649999999999997</v>
      </c>
      <c r="M18" s="62">
        <f t="shared" si="1"/>
        <v>0.41666666666666669</v>
      </c>
      <c r="N18" s="49">
        <f t="shared" si="2"/>
        <v>0.40649999999999997</v>
      </c>
      <c r="O18" s="58" t="str">
        <f>'[1]LÍNEA 2'!P101</f>
        <v>2,4,1,3,1,3</v>
      </c>
      <c r="P18" s="45">
        <v>233037</v>
      </c>
      <c r="Q18" s="45">
        <v>136750</v>
      </c>
      <c r="R18" s="45">
        <v>0</v>
      </c>
      <c r="S18" s="46">
        <f t="shared" si="3"/>
        <v>0.5868166857623468</v>
      </c>
      <c r="T18" s="49" t="str">
        <f t="shared" si="4"/>
        <v xml:space="preserve"> -</v>
      </c>
    </row>
    <row r="19" spans="2:20" ht="75" x14ac:dyDescent="0.2">
      <c r="B19" s="186"/>
      <c r="C19" s="186"/>
      <c r="D19" s="189"/>
      <c r="E19" s="44">
        <v>43101</v>
      </c>
      <c r="F19" s="44">
        <v>43465</v>
      </c>
      <c r="G19" s="10" t="s">
        <v>34</v>
      </c>
      <c r="H19" s="144">
        <f>'[1]LÍNEA 2'!S102</f>
        <v>10</v>
      </c>
      <c r="I19" s="144" t="e">
        <f>+J19+(#REF!-#REF!)</f>
        <v>#REF!</v>
      </c>
      <c r="J19" s="144">
        <f>'[1]LÍNEA 2'!V102</f>
        <v>3</v>
      </c>
      <c r="K19" s="76">
        <v>2</v>
      </c>
      <c r="L19" s="73">
        <f t="shared" si="0"/>
        <v>0.66666666666666663</v>
      </c>
      <c r="M19" s="62">
        <f t="shared" si="1"/>
        <v>0.41666666666666669</v>
      </c>
      <c r="N19" s="49">
        <f t="shared" si="2"/>
        <v>0.66666666666666663</v>
      </c>
      <c r="O19" s="58" t="str">
        <f>'[1]LÍNEA 2'!P102</f>
        <v>2,4,1,3,1,4</v>
      </c>
      <c r="P19" s="45">
        <v>204907</v>
      </c>
      <c r="Q19" s="45">
        <v>132517</v>
      </c>
      <c r="R19" s="45">
        <v>0</v>
      </c>
      <c r="S19" s="46">
        <f t="shared" si="3"/>
        <v>0.64671777928523677</v>
      </c>
      <c r="T19" s="49" t="str">
        <f t="shared" si="4"/>
        <v xml:space="preserve"> -</v>
      </c>
    </row>
    <row r="20" spans="2:20" ht="30" x14ac:dyDescent="0.2">
      <c r="B20" s="186"/>
      <c r="C20" s="186"/>
      <c r="D20" s="189"/>
      <c r="E20" s="44">
        <v>43101</v>
      </c>
      <c r="F20" s="44">
        <v>43465</v>
      </c>
      <c r="G20" s="9" t="s">
        <v>35</v>
      </c>
      <c r="H20" s="144">
        <f>'[1]LÍNEA 2'!S103</f>
        <v>1</v>
      </c>
      <c r="I20" s="144">
        <f>+J20</f>
        <v>1</v>
      </c>
      <c r="J20" s="144">
        <f>'[1]LÍNEA 2'!V103</f>
        <v>1</v>
      </c>
      <c r="K20" s="76">
        <v>0</v>
      </c>
      <c r="L20" s="73">
        <f t="shared" si="0"/>
        <v>0</v>
      </c>
      <c r="M20" s="62">
        <f t="shared" si="1"/>
        <v>0.41666666666666669</v>
      </c>
      <c r="N20" s="49">
        <f t="shared" si="2"/>
        <v>0</v>
      </c>
      <c r="O20" s="58" t="str">
        <f>'[1]LÍNEA 2'!P103</f>
        <v xml:space="preserve"> -</v>
      </c>
      <c r="P20" s="45">
        <v>0</v>
      </c>
      <c r="Q20" s="45">
        <v>0</v>
      </c>
      <c r="R20" s="45">
        <v>0</v>
      </c>
      <c r="S20" s="46" t="str">
        <f t="shared" si="3"/>
        <v xml:space="preserve"> -</v>
      </c>
      <c r="T20" s="49" t="str">
        <f t="shared" si="4"/>
        <v xml:space="preserve"> -</v>
      </c>
    </row>
    <row r="21" spans="2:20" ht="30.75" thickBot="1" x14ac:dyDescent="0.25">
      <c r="B21" s="187"/>
      <c r="C21" s="187"/>
      <c r="D21" s="190"/>
      <c r="E21" s="50">
        <v>43101</v>
      </c>
      <c r="F21" s="50">
        <v>43465</v>
      </c>
      <c r="G21" s="134" t="s">
        <v>36</v>
      </c>
      <c r="H21" s="139">
        <f>'[1]LÍNEA 2'!S104</f>
        <v>1</v>
      </c>
      <c r="I21" s="139">
        <f>+J21</f>
        <v>1</v>
      </c>
      <c r="J21" s="139">
        <f>'[1]LÍNEA 2'!V104</f>
        <v>1</v>
      </c>
      <c r="K21" s="77">
        <v>0</v>
      </c>
      <c r="L21" s="74">
        <f t="shared" si="0"/>
        <v>0</v>
      </c>
      <c r="M21" s="63">
        <f t="shared" si="1"/>
        <v>0.41666666666666669</v>
      </c>
      <c r="N21" s="53">
        <f t="shared" si="2"/>
        <v>0</v>
      </c>
      <c r="O21" s="59" t="s">
        <v>68</v>
      </c>
      <c r="P21" s="51">
        <v>50000</v>
      </c>
      <c r="Q21" s="51">
        <v>0</v>
      </c>
      <c r="R21" s="51">
        <v>0</v>
      </c>
      <c r="S21" s="52">
        <f t="shared" si="3"/>
        <v>0</v>
      </c>
      <c r="T21" s="53" t="str">
        <f t="shared" si="4"/>
        <v xml:space="preserve"> -</v>
      </c>
    </row>
    <row r="22" spans="2:20" ht="12.95" customHeight="1" thickBot="1" x14ac:dyDescent="0.25">
      <c r="B22" s="115"/>
      <c r="C22" s="69"/>
      <c r="D22" s="78"/>
      <c r="E22" s="79"/>
      <c r="F22" s="79"/>
      <c r="G22" s="80"/>
      <c r="H22" s="149"/>
      <c r="I22" s="150"/>
      <c r="J22" s="149"/>
      <c r="K22" s="71"/>
      <c r="L22" s="81"/>
      <c r="M22" s="81"/>
      <c r="N22" s="81"/>
      <c r="O22" s="70"/>
      <c r="P22" s="71"/>
      <c r="Q22" s="71"/>
      <c r="R22" s="71"/>
      <c r="S22" s="81"/>
      <c r="T22" s="19"/>
    </row>
    <row r="23" spans="2:20" ht="45" x14ac:dyDescent="0.2">
      <c r="B23" s="185" t="s">
        <v>64</v>
      </c>
      <c r="C23" s="185" t="s">
        <v>63</v>
      </c>
      <c r="D23" s="188" t="s">
        <v>57</v>
      </c>
      <c r="E23" s="47">
        <v>43101</v>
      </c>
      <c r="F23" s="47">
        <v>43465</v>
      </c>
      <c r="G23" s="11" t="s">
        <v>37</v>
      </c>
      <c r="H23" s="142">
        <f>'[1]LÍNEA 4'!S105</f>
        <v>170</v>
      </c>
      <c r="I23" s="143" t="e">
        <f>+J23+(#REF!-#REF!)</f>
        <v>#REF!</v>
      </c>
      <c r="J23" s="142">
        <f>'[1]LÍNEA 4'!V105</f>
        <v>43</v>
      </c>
      <c r="K23" s="54">
        <v>34</v>
      </c>
      <c r="L23" s="20">
        <f t="shared" si="0"/>
        <v>0.79069767441860461</v>
      </c>
      <c r="M23" s="22">
        <f t="shared" si="1"/>
        <v>0.41666666666666669</v>
      </c>
      <c r="N23" s="23">
        <f t="shared" si="2"/>
        <v>0.79069767441860461</v>
      </c>
      <c r="O23" s="57" t="str">
        <f>'[1]LÍNEA 4'!P105</f>
        <v>2,4,1,1,1,1</v>
      </c>
      <c r="P23" s="48">
        <v>478848</v>
      </c>
      <c r="Q23" s="48">
        <v>322174</v>
      </c>
      <c r="R23" s="48">
        <v>0</v>
      </c>
      <c r="S23" s="24">
        <f t="shared" si="3"/>
        <v>0.67281057872226679</v>
      </c>
      <c r="T23" s="23" t="str">
        <f t="shared" si="4"/>
        <v xml:space="preserve"> -</v>
      </c>
    </row>
    <row r="24" spans="2:20" ht="45.75" thickBot="1" x14ac:dyDescent="0.25">
      <c r="B24" s="186"/>
      <c r="C24" s="186"/>
      <c r="D24" s="190"/>
      <c r="E24" s="50">
        <v>43101</v>
      </c>
      <c r="F24" s="50">
        <v>43465</v>
      </c>
      <c r="G24" s="8" t="s">
        <v>38</v>
      </c>
      <c r="H24" s="139">
        <f>'[1]LÍNEA 4'!S106</f>
        <v>90</v>
      </c>
      <c r="I24" s="139" t="e">
        <f>+J24+(#REF!-#REF!)</f>
        <v>#REF!</v>
      </c>
      <c r="J24" s="139">
        <f>'[1]LÍNEA 4'!V106</f>
        <v>23</v>
      </c>
      <c r="K24" s="56">
        <v>132</v>
      </c>
      <c r="L24" s="61">
        <f t="shared" si="0"/>
        <v>5.7391304347826084</v>
      </c>
      <c r="M24" s="63">
        <f t="shared" si="1"/>
        <v>0.41666666666666669</v>
      </c>
      <c r="N24" s="53">
        <f t="shared" si="2"/>
        <v>1</v>
      </c>
      <c r="O24" s="59" t="str">
        <f>'[1]LÍNEA 4'!P106</f>
        <v>2,4,1,1,1,2</v>
      </c>
      <c r="P24" s="51">
        <v>686394</v>
      </c>
      <c r="Q24" s="51">
        <v>684396</v>
      </c>
      <c r="R24" s="51">
        <v>0</v>
      </c>
      <c r="S24" s="52">
        <f t="shared" si="3"/>
        <v>0.99708913539454014</v>
      </c>
      <c r="T24" s="53" t="str">
        <f t="shared" si="4"/>
        <v xml:space="preserve"> -</v>
      </c>
    </row>
    <row r="25" spans="2:20" ht="45" x14ac:dyDescent="0.2">
      <c r="B25" s="186"/>
      <c r="C25" s="186"/>
      <c r="D25" s="191" t="s">
        <v>58</v>
      </c>
      <c r="E25" s="82">
        <v>43101</v>
      </c>
      <c r="F25" s="82">
        <v>43465</v>
      </c>
      <c r="G25" s="13" t="s">
        <v>39</v>
      </c>
      <c r="H25" s="143">
        <f>'[1]LÍNEA 4'!S107</f>
        <v>30300</v>
      </c>
      <c r="I25" s="143" t="e">
        <f>+J25+(#REF!-#REF!)</f>
        <v>#REF!</v>
      </c>
      <c r="J25" s="143">
        <f>'[1]LÍNEA 4'!V107</f>
        <v>7800</v>
      </c>
      <c r="K25" s="84">
        <v>9483</v>
      </c>
      <c r="L25" s="60">
        <f t="shared" si="0"/>
        <v>1.2157692307692307</v>
      </c>
      <c r="M25" s="62">
        <f t="shared" si="1"/>
        <v>0.41666666666666669</v>
      </c>
      <c r="N25" s="49">
        <f t="shared" si="2"/>
        <v>1</v>
      </c>
      <c r="O25" s="85" t="str">
        <f>'[1]LÍNEA 4'!P107</f>
        <v>2,4,1,1,2,1</v>
      </c>
      <c r="P25" s="83">
        <v>412409</v>
      </c>
      <c r="Q25" s="83">
        <v>134990</v>
      </c>
      <c r="R25" s="83">
        <v>0</v>
      </c>
      <c r="S25" s="27">
        <f t="shared" si="3"/>
        <v>0.32732069377729389</v>
      </c>
      <c r="T25" s="26" t="str">
        <f t="shared" si="4"/>
        <v xml:space="preserve"> -</v>
      </c>
    </row>
    <row r="26" spans="2:20" ht="60" x14ac:dyDescent="0.2">
      <c r="B26" s="186"/>
      <c r="C26" s="186"/>
      <c r="D26" s="189"/>
      <c r="E26" s="44">
        <v>43101</v>
      </c>
      <c r="F26" s="44">
        <v>43465</v>
      </c>
      <c r="G26" s="10" t="s">
        <v>40</v>
      </c>
      <c r="H26" s="144">
        <f>'[1]LÍNEA 4'!S108</f>
        <v>4300</v>
      </c>
      <c r="I26" s="144" t="e">
        <f>+J26+(#REF!-#REF!)</f>
        <v>#REF!</v>
      </c>
      <c r="J26" s="144">
        <f>'[1]LÍNEA 4'!V108</f>
        <v>1200</v>
      </c>
      <c r="K26" s="55">
        <v>1435</v>
      </c>
      <c r="L26" s="60">
        <f t="shared" si="0"/>
        <v>1.1958333333333333</v>
      </c>
      <c r="M26" s="62">
        <f t="shared" si="1"/>
        <v>0.41666666666666669</v>
      </c>
      <c r="N26" s="49">
        <f t="shared" si="2"/>
        <v>1</v>
      </c>
      <c r="O26" s="58" t="str">
        <f>'[1]LÍNEA 4'!P108</f>
        <v>2,4,1,1,2,2</v>
      </c>
      <c r="P26" s="45">
        <v>861316</v>
      </c>
      <c r="Q26" s="45">
        <v>482700</v>
      </c>
      <c r="R26" s="45">
        <v>0</v>
      </c>
      <c r="S26" s="46">
        <f t="shared" si="3"/>
        <v>0.56042149455019996</v>
      </c>
      <c r="T26" s="49" t="str">
        <f t="shared" si="4"/>
        <v xml:space="preserve"> -</v>
      </c>
    </row>
    <row r="27" spans="2:20" ht="45.75" thickBot="1" x14ac:dyDescent="0.25">
      <c r="B27" s="186"/>
      <c r="C27" s="186"/>
      <c r="D27" s="192"/>
      <c r="E27" s="86">
        <v>43101</v>
      </c>
      <c r="F27" s="86">
        <v>43465</v>
      </c>
      <c r="G27" s="12" t="s">
        <v>41</v>
      </c>
      <c r="H27" s="145">
        <f>'[1]LÍNEA 4'!S109</f>
        <v>3000</v>
      </c>
      <c r="I27" s="139" t="e">
        <f>+J27+(#REF!-#REF!)</f>
        <v>#REF!</v>
      </c>
      <c r="J27" s="145">
        <f>'[1]LÍNEA 4'!V109</f>
        <v>1000</v>
      </c>
      <c r="K27" s="88">
        <v>9245</v>
      </c>
      <c r="L27" s="89">
        <f t="shared" si="0"/>
        <v>9.2449999999999992</v>
      </c>
      <c r="M27" s="90">
        <f t="shared" si="1"/>
        <v>0.41666666666666669</v>
      </c>
      <c r="N27" s="91">
        <f t="shared" si="2"/>
        <v>1</v>
      </c>
      <c r="O27" s="92" t="s">
        <v>69</v>
      </c>
      <c r="P27" s="87">
        <v>310800</v>
      </c>
      <c r="Q27" s="87">
        <v>240000</v>
      </c>
      <c r="R27" s="87">
        <v>0</v>
      </c>
      <c r="S27" s="93">
        <f t="shared" si="3"/>
        <v>0.77220077220077221</v>
      </c>
      <c r="T27" s="91" t="str">
        <f t="shared" si="4"/>
        <v xml:space="preserve"> -</v>
      </c>
    </row>
    <row r="28" spans="2:20" ht="45" x14ac:dyDescent="0.2">
      <c r="B28" s="186"/>
      <c r="C28" s="186"/>
      <c r="D28" s="188" t="s">
        <v>59</v>
      </c>
      <c r="E28" s="47">
        <v>43101</v>
      </c>
      <c r="F28" s="47">
        <v>43465</v>
      </c>
      <c r="G28" s="11" t="s">
        <v>42</v>
      </c>
      <c r="H28" s="142">
        <f>'[1]LÍNEA 4'!S110</f>
        <v>12</v>
      </c>
      <c r="I28" s="143" t="e">
        <f>+J28+(#REF!-#REF!)</f>
        <v>#REF!</v>
      </c>
      <c r="J28" s="142">
        <f>'[1]LÍNEA 4'!V110</f>
        <v>3</v>
      </c>
      <c r="K28" s="54">
        <v>1</v>
      </c>
      <c r="L28" s="20">
        <f t="shared" si="0"/>
        <v>0.33333333333333331</v>
      </c>
      <c r="M28" s="22">
        <f t="shared" si="1"/>
        <v>0.41666666666666669</v>
      </c>
      <c r="N28" s="23">
        <f t="shared" si="2"/>
        <v>0.33333333333333331</v>
      </c>
      <c r="O28" s="57" t="str">
        <f>'[1]LÍNEA 4'!P110</f>
        <v>2,4,1,1,3,1</v>
      </c>
      <c r="P28" s="48">
        <v>262992</v>
      </c>
      <c r="Q28" s="48">
        <v>76000</v>
      </c>
      <c r="R28" s="48">
        <v>0</v>
      </c>
      <c r="S28" s="24">
        <f t="shared" si="3"/>
        <v>0.28898217436271828</v>
      </c>
      <c r="T28" s="23" t="str">
        <f t="shared" si="4"/>
        <v xml:space="preserve"> -</v>
      </c>
    </row>
    <row r="29" spans="2:20" ht="30" x14ac:dyDescent="0.2">
      <c r="B29" s="186"/>
      <c r="C29" s="186"/>
      <c r="D29" s="189"/>
      <c r="E29" s="44">
        <v>43101</v>
      </c>
      <c r="F29" s="44">
        <v>43465</v>
      </c>
      <c r="G29" s="10" t="s">
        <v>43</v>
      </c>
      <c r="H29" s="144">
        <f>'[1]LÍNEA 4'!S111</f>
        <v>40</v>
      </c>
      <c r="I29" s="144" t="e">
        <f>+J29+(#REF!-#REF!)</f>
        <v>#REF!</v>
      </c>
      <c r="J29" s="144">
        <f>'[1]LÍNEA 4'!V111</f>
        <v>10</v>
      </c>
      <c r="K29" s="55">
        <v>11</v>
      </c>
      <c r="L29" s="60">
        <f t="shared" si="0"/>
        <v>1.1000000000000001</v>
      </c>
      <c r="M29" s="62">
        <f t="shared" si="1"/>
        <v>0.41666666666666669</v>
      </c>
      <c r="N29" s="49">
        <f t="shared" si="2"/>
        <v>1</v>
      </c>
      <c r="O29" s="58" t="s">
        <v>71</v>
      </c>
      <c r="P29" s="45">
        <v>65694</v>
      </c>
      <c r="Q29" s="45">
        <v>24397</v>
      </c>
      <c r="R29" s="45">
        <v>0</v>
      </c>
      <c r="S29" s="46">
        <f t="shared" si="3"/>
        <v>0.37137333698663499</v>
      </c>
      <c r="T29" s="49" t="str">
        <f t="shared" si="4"/>
        <v xml:space="preserve"> -</v>
      </c>
    </row>
    <row r="30" spans="2:20" ht="45.75" thickBot="1" x14ac:dyDescent="0.25">
      <c r="B30" s="186"/>
      <c r="C30" s="186"/>
      <c r="D30" s="190"/>
      <c r="E30" s="50">
        <v>43101</v>
      </c>
      <c r="F30" s="50">
        <v>43465</v>
      </c>
      <c r="G30" s="8" t="s">
        <v>44</v>
      </c>
      <c r="H30" s="139">
        <f>'[1]LÍNEA 4'!S112</f>
        <v>8</v>
      </c>
      <c r="I30" s="139" t="e">
        <f>+J30+(#REF!-#REF!)</f>
        <v>#REF!</v>
      </c>
      <c r="J30" s="139">
        <f>'[1]LÍNEA 4'!V112</f>
        <v>2</v>
      </c>
      <c r="K30" s="56">
        <v>0</v>
      </c>
      <c r="L30" s="61">
        <f t="shared" si="0"/>
        <v>0</v>
      </c>
      <c r="M30" s="63">
        <f t="shared" si="1"/>
        <v>0.41666666666666669</v>
      </c>
      <c r="N30" s="53">
        <f t="shared" si="2"/>
        <v>0</v>
      </c>
      <c r="O30" s="59" t="s">
        <v>70</v>
      </c>
      <c r="P30" s="51">
        <v>98803</v>
      </c>
      <c r="Q30" s="51">
        <v>0</v>
      </c>
      <c r="R30" s="51">
        <v>0</v>
      </c>
      <c r="S30" s="52">
        <f t="shared" si="3"/>
        <v>0</v>
      </c>
      <c r="T30" s="53" t="str">
        <f t="shared" si="4"/>
        <v xml:space="preserve"> -</v>
      </c>
    </row>
    <row r="31" spans="2:20" ht="45.75" thickBot="1" x14ac:dyDescent="0.25">
      <c r="B31" s="186"/>
      <c r="C31" s="186"/>
      <c r="D31" s="113" t="s">
        <v>60</v>
      </c>
      <c r="E31" s="94">
        <v>43101</v>
      </c>
      <c r="F31" s="94">
        <v>43465</v>
      </c>
      <c r="G31" s="95" t="s">
        <v>45</v>
      </c>
      <c r="H31" s="146">
        <f>'[1]LÍNEA 4'!S113</f>
        <v>600</v>
      </c>
      <c r="I31" s="139" t="e">
        <f>+J31+(#REF!-#REF!)</f>
        <v>#REF!</v>
      </c>
      <c r="J31" s="146">
        <f>'[1]LÍNEA 4'!V113</f>
        <v>200</v>
      </c>
      <c r="K31" s="97">
        <v>336</v>
      </c>
      <c r="L31" s="98">
        <f t="shared" si="0"/>
        <v>1.68</v>
      </c>
      <c r="M31" s="99">
        <f t="shared" si="1"/>
        <v>0.41666666666666669</v>
      </c>
      <c r="N31" s="100">
        <f t="shared" si="2"/>
        <v>1</v>
      </c>
      <c r="O31" s="101" t="str">
        <f>'[1]LÍNEA 4'!P113</f>
        <v>2,4,1,1,4,1</v>
      </c>
      <c r="P31" s="96">
        <v>32673</v>
      </c>
      <c r="Q31" s="96">
        <v>0</v>
      </c>
      <c r="R31" s="96">
        <v>0</v>
      </c>
      <c r="S31" s="102">
        <f t="shared" si="3"/>
        <v>0</v>
      </c>
      <c r="T31" s="100" t="str">
        <f t="shared" si="4"/>
        <v xml:space="preserve"> -</v>
      </c>
    </row>
    <row r="32" spans="2:20" ht="45.75" thickBot="1" x14ac:dyDescent="0.25">
      <c r="B32" s="186"/>
      <c r="C32" s="186"/>
      <c r="D32" s="114" t="s">
        <v>61</v>
      </c>
      <c r="E32" s="104">
        <v>43101</v>
      </c>
      <c r="F32" s="104">
        <v>43465</v>
      </c>
      <c r="G32" s="105" t="s">
        <v>46</v>
      </c>
      <c r="H32" s="140">
        <f>'[1]LÍNEA 4'!S114</f>
        <v>120</v>
      </c>
      <c r="I32" s="139" t="e">
        <f>+J32+(#REF!-#REF!)</f>
        <v>#REF!</v>
      </c>
      <c r="J32" s="140">
        <f>'[1]LÍNEA 4'!V114</f>
        <v>35</v>
      </c>
      <c r="K32" s="107">
        <v>30</v>
      </c>
      <c r="L32" s="108">
        <f t="shared" si="0"/>
        <v>0.8571428571428571</v>
      </c>
      <c r="M32" s="109">
        <f t="shared" si="1"/>
        <v>0.41666666666666669</v>
      </c>
      <c r="N32" s="110">
        <f t="shared" si="2"/>
        <v>0.8571428571428571</v>
      </c>
      <c r="O32" s="111" t="str">
        <f>'[1]LÍNEA 4'!P114</f>
        <v>2,4,1,1,5,1</v>
      </c>
      <c r="P32" s="106">
        <v>2711042</v>
      </c>
      <c r="Q32" s="106">
        <v>1601231</v>
      </c>
      <c r="R32" s="106">
        <v>0</v>
      </c>
      <c r="S32" s="112">
        <f t="shared" si="3"/>
        <v>0.59063304810475081</v>
      </c>
      <c r="T32" s="110" t="str">
        <f t="shared" si="4"/>
        <v xml:space="preserve"> -</v>
      </c>
    </row>
    <row r="33" spans="2:20" ht="30" x14ac:dyDescent="0.2">
      <c r="B33" s="186"/>
      <c r="C33" s="186"/>
      <c r="D33" s="191" t="s">
        <v>62</v>
      </c>
      <c r="E33" s="82">
        <v>43101</v>
      </c>
      <c r="F33" s="82">
        <v>43465</v>
      </c>
      <c r="G33" s="14" t="s">
        <v>47</v>
      </c>
      <c r="H33" s="143">
        <f>'[1]LÍNEA 4'!S117</f>
        <v>80</v>
      </c>
      <c r="I33" s="143" t="e">
        <f>+J33+(#REF!-#REF!)</f>
        <v>#REF!</v>
      </c>
      <c r="J33" s="143">
        <f>'[1]LÍNEA 4'!V117</f>
        <v>20</v>
      </c>
      <c r="K33" s="84">
        <v>3</v>
      </c>
      <c r="L33" s="21">
        <f t="shared" si="0"/>
        <v>0.15</v>
      </c>
      <c r="M33" s="25">
        <f t="shared" si="1"/>
        <v>0.41666666666666669</v>
      </c>
      <c r="N33" s="26">
        <f t="shared" si="2"/>
        <v>0.15</v>
      </c>
      <c r="O33" s="85" t="str">
        <f>'[1]LÍNEA 4'!P117</f>
        <v>2,4,1,1,6,1</v>
      </c>
      <c r="P33" s="83">
        <v>134587</v>
      </c>
      <c r="Q33" s="83">
        <v>0</v>
      </c>
      <c r="R33" s="83">
        <v>0</v>
      </c>
      <c r="S33" s="27">
        <f t="shared" si="3"/>
        <v>0</v>
      </c>
      <c r="T33" s="26" t="str">
        <f t="shared" si="4"/>
        <v xml:space="preserve"> -</v>
      </c>
    </row>
    <row r="34" spans="2:20" ht="45" x14ac:dyDescent="0.2">
      <c r="B34" s="186"/>
      <c r="C34" s="186"/>
      <c r="D34" s="189"/>
      <c r="E34" s="44">
        <v>43101</v>
      </c>
      <c r="F34" s="44">
        <v>43465</v>
      </c>
      <c r="G34" s="15" t="s">
        <v>48</v>
      </c>
      <c r="H34" s="144">
        <f>'[1]LÍNEA 4'!S118</f>
        <v>8</v>
      </c>
      <c r="I34" s="144" t="e">
        <f>+J34+(#REF!-#REF!)</f>
        <v>#REF!</v>
      </c>
      <c r="J34" s="144">
        <f>'[1]LÍNEA 4'!V118</f>
        <v>2</v>
      </c>
      <c r="K34" s="55">
        <v>0</v>
      </c>
      <c r="L34" s="60">
        <f t="shared" si="0"/>
        <v>0</v>
      </c>
      <c r="M34" s="62">
        <f t="shared" si="1"/>
        <v>0.41666666666666669</v>
      </c>
      <c r="N34" s="49">
        <f t="shared" si="2"/>
        <v>0</v>
      </c>
      <c r="O34" s="58" t="str">
        <f>'[1]LÍNEA 4'!P118</f>
        <v>2,4,1,1,6,2</v>
      </c>
      <c r="P34" s="45">
        <v>26633</v>
      </c>
      <c r="Q34" s="45">
        <v>0</v>
      </c>
      <c r="R34" s="45">
        <v>0</v>
      </c>
      <c r="S34" s="46">
        <f t="shared" si="3"/>
        <v>0</v>
      </c>
      <c r="T34" s="49" t="str">
        <f t="shared" si="4"/>
        <v xml:space="preserve"> -</v>
      </c>
    </row>
    <row r="35" spans="2:20" ht="30.75" thickBot="1" x14ac:dyDescent="0.25">
      <c r="B35" s="187"/>
      <c r="C35" s="187"/>
      <c r="D35" s="190"/>
      <c r="E35" s="50">
        <v>43101</v>
      </c>
      <c r="F35" s="50">
        <v>43465</v>
      </c>
      <c r="G35" s="16" t="s">
        <v>49</v>
      </c>
      <c r="H35" s="139">
        <f>'[1]LÍNEA 4'!S119</f>
        <v>8</v>
      </c>
      <c r="I35" s="139" t="e">
        <f>+J35+(#REF!-#REF!)</f>
        <v>#REF!</v>
      </c>
      <c r="J35" s="139">
        <f>'[1]LÍNEA 4'!V119</f>
        <v>2</v>
      </c>
      <c r="K35" s="56">
        <v>1</v>
      </c>
      <c r="L35" s="61">
        <f t="shared" si="0"/>
        <v>0.5</v>
      </c>
      <c r="M35" s="63">
        <f t="shared" si="1"/>
        <v>0.41666666666666669</v>
      </c>
      <c r="N35" s="53">
        <f t="shared" si="2"/>
        <v>0.5</v>
      </c>
      <c r="O35" s="59" t="str">
        <f>'[1]LÍNEA 4'!P119</f>
        <v>2,4,1,1,6,3</v>
      </c>
      <c r="P35" s="51">
        <v>39501</v>
      </c>
      <c r="Q35" s="51">
        <v>0</v>
      </c>
      <c r="R35" s="51">
        <v>0</v>
      </c>
      <c r="S35" s="52">
        <f t="shared" si="3"/>
        <v>0</v>
      </c>
      <c r="T35" s="53" t="str">
        <f t="shared" si="4"/>
        <v xml:space="preserve"> -</v>
      </c>
    </row>
    <row r="36" spans="2:20" ht="21" customHeight="1" thickBot="1" x14ac:dyDescent="0.25">
      <c r="M36" s="117">
        <f>+AVERAGE(M12:M14,M16:M21,M23:M35)</f>
        <v>0.41666666666666674</v>
      </c>
      <c r="N36" s="31">
        <f>+AVERAGE(N12:N14,N16:N21,N23:N35)</f>
        <v>0.5116063877982483</v>
      </c>
      <c r="P36" s="28">
        <f>+SUM(P12:P14,P16:P21,P23:P35)</f>
        <v>6989327</v>
      </c>
      <c r="Q36" s="29">
        <f t="shared" ref="Q36:R36" si="5">+SUM(Q12:Q14,Q16:Q21,Q23:Q35)</f>
        <v>3975655</v>
      </c>
      <c r="R36" s="29">
        <f t="shared" si="5"/>
        <v>0</v>
      </c>
      <c r="S36" s="30">
        <f t="shared" si="3"/>
        <v>0.56881799921508891</v>
      </c>
      <c r="T36" s="31" t="str">
        <f t="shared" si="4"/>
        <v xml:space="preserve"> -</v>
      </c>
    </row>
  </sheetData>
  <mergeCells count="28">
    <mergeCell ref="B23:B35"/>
    <mergeCell ref="C23:C35"/>
    <mergeCell ref="D23:D24"/>
    <mergeCell ref="D25:D27"/>
    <mergeCell ref="D28:D30"/>
    <mergeCell ref="D33:D35"/>
    <mergeCell ref="M10:M11"/>
    <mergeCell ref="N10:N11"/>
    <mergeCell ref="B12:B21"/>
    <mergeCell ref="C12:C14"/>
    <mergeCell ref="C16:C21"/>
    <mergeCell ref="D16:D21"/>
    <mergeCell ref="B2:T2"/>
    <mergeCell ref="B3:T3"/>
    <mergeCell ref="B4:T4"/>
    <mergeCell ref="D8:K8"/>
    <mergeCell ref="B9:B11"/>
    <mergeCell ref="C9:C11"/>
    <mergeCell ref="D9:D11"/>
    <mergeCell ref="E9:F10"/>
    <mergeCell ref="G9:K9"/>
    <mergeCell ref="M9:N9"/>
    <mergeCell ref="O9:T10"/>
    <mergeCell ref="G10:G11"/>
    <mergeCell ref="H10:H11"/>
    <mergeCell ref="I10:I11"/>
    <mergeCell ref="J10:J11"/>
    <mergeCell ref="K10:K11"/>
  </mergeCells>
  <printOptions horizontalCentered="1"/>
  <pageMargins left="0.98425196850393704" right="0.39370078740157483" top="0.39370078740157483" bottom="0.39370078740157483" header="0.31496062992125984" footer="0.31496062992125984"/>
  <pageSetup paperSize="5" scale="75" pageOrder="overThenDown" orientation="landscape"/>
  <headerFooter>
    <oddHeader>&amp;F</oddHead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workbookViewId="0">
      <selection activeCell="C7" sqref="C7"/>
    </sheetView>
  </sheetViews>
  <sheetFormatPr baseColWidth="10" defaultRowHeight="14.25" x14ac:dyDescent="0.2"/>
  <sheetData>
    <row r="1" spans="1:21" ht="32.25" thickBot="1" x14ac:dyDescent="0.25">
      <c r="A1" s="2" t="s">
        <v>2</v>
      </c>
      <c r="B1" s="3" t="s">
        <v>13</v>
      </c>
      <c r="C1" s="4"/>
      <c r="D1" s="4"/>
      <c r="E1" s="4"/>
      <c r="F1" s="4"/>
      <c r="G1" s="137"/>
      <c r="H1" s="137"/>
      <c r="I1" s="137"/>
      <c r="J1" s="4"/>
      <c r="K1" s="4"/>
      <c r="L1" s="4"/>
      <c r="M1" s="4"/>
      <c r="N1" s="4"/>
      <c r="O1" s="4"/>
      <c r="P1" s="4"/>
      <c r="Q1" s="4"/>
      <c r="R1" s="4"/>
      <c r="S1" s="4"/>
      <c r="T1" s="1"/>
      <c r="U1" s="1"/>
    </row>
    <row r="2" spans="1:21" ht="16.5" customHeight="1" thickBot="1" x14ac:dyDescent="0.25">
      <c r="A2" s="7">
        <v>2018</v>
      </c>
      <c r="B2" s="18">
        <v>43220</v>
      </c>
      <c r="C2" s="152" t="s">
        <v>3</v>
      </c>
      <c r="D2" s="153"/>
      <c r="E2" s="153"/>
      <c r="F2" s="153"/>
      <c r="G2" s="153"/>
      <c r="H2" s="153"/>
      <c r="I2" s="153"/>
      <c r="J2" s="154"/>
      <c r="K2" s="4"/>
      <c r="L2" s="4"/>
      <c r="M2" s="4"/>
      <c r="N2" s="4"/>
      <c r="O2" s="4"/>
      <c r="P2" s="4"/>
      <c r="Q2" s="4"/>
      <c r="R2" s="4"/>
      <c r="S2" s="4"/>
      <c r="T2" s="1"/>
      <c r="U2" s="1"/>
    </row>
    <row r="3" spans="1:21" ht="15.75" customHeight="1" x14ac:dyDescent="0.2">
      <c r="A3" s="155" t="s">
        <v>17</v>
      </c>
      <c r="B3" s="158" t="s">
        <v>18</v>
      </c>
      <c r="C3" s="161" t="s">
        <v>0</v>
      </c>
      <c r="D3" s="164" t="s">
        <v>4</v>
      </c>
      <c r="E3" s="164"/>
      <c r="F3" s="164" t="s">
        <v>5</v>
      </c>
      <c r="G3" s="164"/>
      <c r="H3" s="164"/>
      <c r="I3" s="164"/>
      <c r="J3" s="166"/>
      <c r="K3" s="5"/>
      <c r="L3" s="161" t="s">
        <v>6</v>
      </c>
      <c r="M3" s="166"/>
      <c r="N3" s="167" t="s">
        <v>24</v>
      </c>
      <c r="O3" s="168"/>
      <c r="P3" s="168"/>
      <c r="Q3" s="168"/>
      <c r="R3" s="168"/>
      <c r="S3" s="169"/>
      <c r="T3" s="1"/>
      <c r="U3" s="1"/>
    </row>
    <row r="4" spans="1:21" ht="15.75" customHeight="1" x14ac:dyDescent="0.2">
      <c r="A4" s="156"/>
      <c r="B4" s="159"/>
      <c r="C4" s="162"/>
      <c r="D4" s="165"/>
      <c r="E4" s="165"/>
      <c r="F4" s="165" t="s">
        <v>7</v>
      </c>
      <c r="G4" s="174" t="s">
        <v>25</v>
      </c>
      <c r="H4" s="174" t="s">
        <v>26</v>
      </c>
      <c r="I4" s="177" t="s">
        <v>1</v>
      </c>
      <c r="J4" s="179" t="s">
        <v>8</v>
      </c>
      <c r="K4" s="6"/>
      <c r="L4" s="181" t="s">
        <v>9</v>
      </c>
      <c r="M4" s="183" t="s">
        <v>10</v>
      </c>
      <c r="N4" s="170"/>
      <c r="O4" s="171"/>
      <c r="P4" s="171"/>
      <c r="Q4" s="171"/>
      <c r="R4" s="171"/>
      <c r="S4" s="172"/>
      <c r="T4" s="1"/>
      <c r="U4" s="1"/>
    </row>
    <row r="5" spans="1:21" ht="45.75" thickBot="1" x14ac:dyDescent="0.25">
      <c r="A5" s="157"/>
      <c r="B5" s="160"/>
      <c r="C5" s="163"/>
      <c r="D5" s="32" t="s">
        <v>11</v>
      </c>
      <c r="E5" s="32" t="s">
        <v>12</v>
      </c>
      <c r="F5" s="173"/>
      <c r="G5" s="175"/>
      <c r="H5" s="176"/>
      <c r="I5" s="178"/>
      <c r="J5" s="180"/>
      <c r="K5" s="33"/>
      <c r="L5" s="182"/>
      <c r="M5" s="184"/>
      <c r="N5" s="135" t="s">
        <v>23</v>
      </c>
      <c r="O5" s="35" t="s">
        <v>20</v>
      </c>
      <c r="P5" s="36" t="s">
        <v>21</v>
      </c>
      <c r="Q5" s="37" t="s">
        <v>22</v>
      </c>
      <c r="R5" s="37" t="s">
        <v>14</v>
      </c>
      <c r="S5" s="38" t="s">
        <v>15</v>
      </c>
      <c r="T5" s="1"/>
      <c r="U5" s="1"/>
    </row>
    <row r="6" spans="1:21" ht="180.75" thickBot="1" x14ac:dyDescent="0.25">
      <c r="A6" s="185" t="s">
        <v>55</v>
      </c>
      <c r="B6" s="185" t="s">
        <v>54</v>
      </c>
      <c r="C6" s="118" t="s">
        <v>50</v>
      </c>
      <c r="D6" s="119">
        <v>43101</v>
      </c>
      <c r="E6" s="119">
        <v>43465</v>
      </c>
      <c r="F6" s="39" t="s">
        <v>28</v>
      </c>
      <c r="G6" s="138">
        <f>'[1]LÍNEA 2'!$S$30</f>
        <v>4</v>
      </c>
      <c r="H6" s="139" t="e">
        <f>+I6+(#REF!-#REF!)</f>
        <v>#REF!</v>
      </c>
      <c r="I6" s="138">
        <f>'[1]LÍNEA 2'!$V$30</f>
        <v>1</v>
      </c>
      <c r="J6" s="121">
        <v>0</v>
      </c>
      <c r="K6" s="122">
        <f>+J6/I6</f>
        <v>0</v>
      </c>
      <c r="L6" s="123" t="e">
        <f>DAYS360(D6,$C$8)/DAYS360(D6,E6)</f>
        <v>#VALUE!</v>
      </c>
      <c r="M6" s="124">
        <f>IF(I6=0," -",IF(K6&gt;100%,100%,K6))</f>
        <v>0</v>
      </c>
      <c r="N6" s="125" t="s">
        <v>65</v>
      </c>
      <c r="O6" s="120">
        <v>109201</v>
      </c>
      <c r="P6" s="120">
        <v>0</v>
      </c>
      <c r="Q6" s="120">
        <v>0</v>
      </c>
      <c r="R6" s="126">
        <f>IF(O6=0," -",P6/O6)</f>
        <v>0</v>
      </c>
      <c r="S6" s="124" t="str">
        <f>IF(Q6=0," -",IF(P6=0,100%,Q6/P6))</f>
        <v xml:space="preserve"> -</v>
      </c>
      <c r="T6" s="1"/>
      <c r="U6" s="1"/>
    </row>
    <row r="7" spans="1:21" ht="225.75" thickBot="1" x14ac:dyDescent="0.25">
      <c r="A7" s="186"/>
      <c r="B7" s="186"/>
      <c r="C7" s="103" t="s">
        <v>51</v>
      </c>
      <c r="D7" s="104">
        <v>43101</v>
      </c>
      <c r="E7" s="104">
        <v>43465</v>
      </c>
      <c r="F7" s="133" t="s">
        <v>29</v>
      </c>
      <c r="G7" s="140">
        <f>'[1]LÍNEA 2'!$S$57</f>
        <v>4</v>
      </c>
      <c r="H7" s="139" t="e">
        <f>+I7+(#REF!-#REF!)</f>
        <v>#REF!</v>
      </c>
      <c r="I7" s="140">
        <f>'[1]LÍNEA 2'!$V$57</f>
        <v>1</v>
      </c>
      <c r="J7" s="107">
        <v>0</v>
      </c>
      <c r="K7" s="108">
        <f t="shared" ref="K7:K29" si="0">+J7/I7</f>
        <v>0</v>
      </c>
      <c r="L7" s="109" t="e">
        <f t="shared" ref="L7:L29" si="1">DAYS360(D7,$C$8)/DAYS360(D7,E7)</f>
        <v>#VALUE!</v>
      </c>
      <c r="M7" s="110">
        <f t="shared" ref="M7:M29" si="2">IF(I7=0," -",IF(K7&gt;100%,100%,K7))</f>
        <v>0</v>
      </c>
      <c r="N7" s="111" t="s">
        <v>66</v>
      </c>
      <c r="O7" s="106">
        <v>32760</v>
      </c>
      <c r="P7" s="106">
        <v>0</v>
      </c>
      <c r="Q7" s="106">
        <v>0</v>
      </c>
      <c r="R7" s="112">
        <f t="shared" ref="R7:R30" si="3">IF(O7=0," -",P7/O7)</f>
        <v>0</v>
      </c>
      <c r="S7" s="110" t="str">
        <f t="shared" ref="S7:S30" si="4">IF(Q7=0," -",IF(P7=0,100%,Q7/P7))</f>
        <v xml:space="preserve"> -</v>
      </c>
      <c r="T7" s="1"/>
      <c r="U7" s="1"/>
    </row>
    <row r="8" spans="1:21" ht="165.75" thickBot="1" x14ac:dyDescent="0.25">
      <c r="A8" s="186"/>
      <c r="B8" s="187"/>
      <c r="C8" s="127" t="s">
        <v>52</v>
      </c>
      <c r="D8" s="128">
        <v>43101</v>
      </c>
      <c r="E8" s="128">
        <v>43465</v>
      </c>
      <c r="F8" s="129" t="s">
        <v>30</v>
      </c>
      <c r="G8" s="141" t="e">
        <f>'[1]LÍNEA 2'!R60</f>
        <v>#REF!</v>
      </c>
      <c r="H8" s="139" t="e">
        <f>+I8+(#REF!-#REF!)</f>
        <v>#REF!</v>
      </c>
      <c r="I8" s="141" t="e">
        <f>'[1]LÍNEA 2'!U60</f>
        <v>#REF!</v>
      </c>
      <c r="J8" s="131">
        <v>0</v>
      </c>
      <c r="K8" s="40" t="e">
        <f t="shared" si="0"/>
        <v>#REF!</v>
      </c>
      <c r="L8" s="41" t="e">
        <f t="shared" si="1"/>
        <v>#VALUE!</v>
      </c>
      <c r="M8" s="42" t="e">
        <f t="shared" si="2"/>
        <v>#REF!</v>
      </c>
      <c r="N8" s="132" t="s">
        <v>67</v>
      </c>
      <c r="O8" s="130">
        <v>45864</v>
      </c>
      <c r="P8" s="130">
        <v>0</v>
      </c>
      <c r="Q8" s="130">
        <v>0</v>
      </c>
      <c r="R8" s="43">
        <f t="shared" si="3"/>
        <v>0</v>
      </c>
      <c r="S8" s="42" t="str">
        <f t="shared" si="4"/>
        <v xml:space="preserve"> -</v>
      </c>
      <c r="T8" s="1"/>
      <c r="U8" s="1"/>
    </row>
    <row r="9" spans="1:21" ht="15.75" thickBot="1" x14ac:dyDescent="0.25">
      <c r="A9" s="186"/>
      <c r="B9" s="116"/>
      <c r="C9" s="64"/>
      <c r="D9" s="65"/>
      <c r="E9" s="65"/>
      <c r="F9" s="66"/>
      <c r="G9" s="147"/>
      <c r="H9" s="148"/>
      <c r="I9" s="147"/>
      <c r="J9" s="67"/>
      <c r="K9" s="68"/>
      <c r="L9" s="68"/>
      <c r="M9" s="68"/>
      <c r="N9" s="66"/>
      <c r="O9" s="67"/>
      <c r="P9" s="67"/>
      <c r="Q9" s="67"/>
      <c r="R9" s="68"/>
      <c r="S9" s="17"/>
      <c r="T9" s="1"/>
      <c r="U9" s="1"/>
    </row>
    <row r="10" spans="1:21" ht="165" x14ac:dyDescent="0.2">
      <c r="A10" s="186"/>
      <c r="B10" s="185" t="s">
        <v>56</v>
      </c>
      <c r="C10" s="188" t="s">
        <v>53</v>
      </c>
      <c r="D10" s="47">
        <v>43101</v>
      </c>
      <c r="E10" s="47">
        <v>43465</v>
      </c>
      <c r="F10" s="11" t="s">
        <v>31</v>
      </c>
      <c r="G10" s="142" t="e">
        <f>'[1]LÍNEA 2'!R93</f>
        <v>#REF!</v>
      </c>
      <c r="H10" s="143" t="e">
        <f>+I10</f>
        <v>#REF!</v>
      </c>
      <c r="I10" s="142" t="e">
        <f>'[1]LÍNEA 2'!U93</f>
        <v>#REF!</v>
      </c>
      <c r="J10" s="75">
        <v>6</v>
      </c>
      <c r="K10" s="72" t="e">
        <f t="shared" si="0"/>
        <v>#REF!</v>
      </c>
      <c r="L10" s="22" t="e">
        <f t="shared" si="1"/>
        <v>#VALUE!</v>
      </c>
      <c r="M10" s="23" t="e">
        <f t="shared" si="2"/>
        <v>#REF!</v>
      </c>
      <c r="N10" s="57" t="e">
        <f>'[1]LÍNEA 2'!O93</f>
        <v>#REF!</v>
      </c>
      <c r="O10" s="48">
        <v>125800</v>
      </c>
      <c r="P10" s="48">
        <v>122500</v>
      </c>
      <c r="Q10" s="48">
        <v>0</v>
      </c>
      <c r="R10" s="24">
        <f t="shared" si="3"/>
        <v>0.97376788553259142</v>
      </c>
      <c r="S10" s="23" t="str">
        <f t="shared" si="4"/>
        <v xml:space="preserve"> -</v>
      </c>
      <c r="T10" s="1"/>
      <c r="U10" s="1"/>
    </row>
    <row r="11" spans="1:21" ht="165" x14ac:dyDescent="0.2">
      <c r="A11" s="186"/>
      <c r="B11" s="186"/>
      <c r="C11" s="189"/>
      <c r="D11" s="44">
        <v>43101</v>
      </c>
      <c r="E11" s="44">
        <v>43465</v>
      </c>
      <c r="F11" s="10" t="s">
        <v>32</v>
      </c>
      <c r="G11" s="144" t="e">
        <f>'[1]LÍNEA 2'!R94</f>
        <v>#REF!</v>
      </c>
      <c r="H11" s="144" t="e">
        <f>+I11+(#REF!-#REF!)</f>
        <v>#REF!</v>
      </c>
      <c r="I11" s="144" t="e">
        <f>'[1]LÍNEA 2'!U94</f>
        <v>#REF!</v>
      </c>
      <c r="J11" s="76">
        <v>397</v>
      </c>
      <c r="K11" s="73" t="e">
        <f t="shared" si="0"/>
        <v>#REF!</v>
      </c>
      <c r="L11" s="62" t="e">
        <f t="shared" si="1"/>
        <v>#VALUE!</v>
      </c>
      <c r="M11" s="49" t="e">
        <f t="shared" si="2"/>
        <v>#REF!</v>
      </c>
      <c r="N11" s="58" t="e">
        <f>'[1]LÍNEA 2'!O94</f>
        <v>#REF!</v>
      </c>
      <c r="O11" s="45">
        <v>66066</v>
      </c>
      <c r="P11" s="45">
        <v>18000</v>
      </c>
      <c r="Q11" s="45">
        <v>0</v>
      </c>
      <c r="R11" s="46">
        <f t="shared" si="3"/>
        <v>0.27245481790936338</v>
      </c>
      <c r="S11" s="49" t="str">
        <f t="shared" si="4"/>
        <v xml:space="preserve"> -</v>
      </c>
      <c r="T11" s="1"/>
      <c r="U11" s="1"/>
    </row>
    <row r="12" spans="1:21" ht="300" x14ac:dyDescent="0.2">
      <c r="A12" s="186"/>
      <c r="B12" s="186"/>
      <c r="C12" s="189"/>
      <c r="D12" s="44">
        <v>43101</v>
      </c>
      <c r="E12" s="44">
        <v>43465</v>
      </c>
      <c r="F12" s="10" t="s">
        <v>33</v>
      </c>
      <c r="G12" s="144" t="e">
        <f>'[1]LÍNEA 2'!R95</f>
        <v>#REF!</v>
      </c>
      <c r="H12" s="144" t="e">
        <f>+I12+(#REF!-#REF!)</f>
        <v>#REF!</v>
      </c>
      <c r="I12" s="144" t="e">
        <f>'[1]LÍNEA 2'!U95</f>
        <v>#REF!</v>
      </c>
      <c r="J12" s="76">
        <v>813</v>
      </c>
      <c r="K12" s="73" t="e">
        <f t="shared" si="0"/>
        <v>#REF!</v>
      </c>
      <c r="L12" s="62" t="e">
        <f t="shared" si="1"/>
        <v>#VALUE!</v>
      </c>
      <c r="M12" s="49" t="e">
        <f t="shared" si="2"/>
        <v>#REF!</v>
      </c>
      <c r="N12" s="58" t="e">
        <f>'[1]LÍNEA 2'!O95</f>
        <v>#REF!</v>
      </c>
      <c r="O12" s="45">
        <v>233037</v>
      </c>
      <c r="P12" s="45">
        <v>136750</v>
      </c>
      <c r="Q12" s="45">
        <v>0</v>
      </c>
      <c r="R12" s="46">
        <f t="shared" si="3"/>
        <v>0.5868166857623468</v>
      </c>
      <c r="S12" s="49" t="str">
        <f t="shared" si="4"/>
        <v xml:space="preserve"> -</v>
      </c>
      <c r="T12" s="1"/>
      <c r="U12" s="1"/>
    </row>
    <row r="13" spans="1:21" ht="270" x14ac:dyDescent="0.2">
      <c r="A13" s="186"/>
      <c r="B13" s="186"/>
      <c r="C13" s="189"/>
      <c r="D13" s="44">
        <v>43101</v>
      </c>
      <c r="E13" s="44">
        <v>43465</v>
      </c>
      <c r="F13" s="10" t="s">
        <v>34</v>
      </c>
      <c r="G13" s="144" t="e">
        <f>'[1]LÍNEA 2'!R96</f>
        <v>#REF!</v>
      </c>
      <c r="H13" s="144" t="e">
        <f>+I13+(#REF!-#REF!)</f>
        <v>#REF!</v>
      </c>
      <c r="I13" s="144" t="e">
        <f>'[1]LÍNEA 2'!U96</f>
        <v>#REF!</v>
      </c>
      <c r="J13" s="76">
        <v>1</v>
      </c>
      <c r="K13" s="73" t="e">
        <f t="shared" si="0"/>
        <v>#REF!</v>
      </c>
      <c r="L13" s="62" t="e">
        <f t="shared" si="1"/>
        <v>#VALUE!</v>
      </c>
      <c r="M13" s="49" t="e">
        <f t="shared" si="2"/>
        <v>#REF!</v>
      </c>
      <c r="N13" s="58" t="e">
        <f>'[1]LÍNEA 2'!O96</f>
        <v>#REF!</v>
      </c>
      <c r="O13" s="45">
        <v>204907</v>
      </c>
      <c r="P13" s="45">
        <v>122847</v>
      </c>
      <c r="Q13" s="45">
        <v>0</v>
      </c>
      <c r="R13" s="46">
        <f t="shared" si="3"/>
        <v>0.59952563846037465</v>
      </c>
      <c r="S13" s="49" t="str">
        <f t="shared" si="4"/>
        <v xml:space="preserve"> -</v>
      </c>
      <c r="T13" s="1"/>
      <c r="U13" s="1"/>
    </row>
    <row r="14" spans="1:21" ht="135" x14ac:dyDescent="0.2">
      <c r="A14" s="186"/>
      <c r="B14" s="186"/>
      <c r="C14" s="189"/>
      <c r="D14" s="44">
        <v>43101</v>
      </c>
      <c r="E14" s="44">
        <v>43465</v>
      </c>
      <c r="F14" s="9" t="s">
        <v>35</v>
      </c>
      <c r="G14" s="144" t="e">
        <f>'[1]LÍNEA 2'!R97</f>
        <v>#REF!</v>
      </c>
      <c r="H14" s="144" t="e">
        <f>+I14</f>
        <v>#REF!</v>
      </c>
      <c r="I14" s="144" t="e">
        <f>'[1]LÍNEA 2'!U97</f>
        <v>#REF!</v>
      </c>
      <c r="J14" s="76">
        <v>0</v>
      </c>
      <c r="K14" s="73" t="e">
        <f t="shared" si="0"/>
        <v>#REF!</v>
      </c>
      <c r="L14" s="62" t="e">
        <f t="shared" si="1"/>
        <v>#VALUE!</v>
      </c>
      <c r="M14" s="49" t="e">
        <f t="shared" si="2"/>
        <v>#REF!</v>
      </c>
      <c r="N14" s="58" t="e">
        <f>'[1]LÍNEA 2'!O97</f>
        <v>#REF!</v>
      </c>
      <c r="O14" s="45">
        <v>0</v>
      </c>
      <c r="P14" s="45">
        <v>0</v>
      </c>
      <c r="Q14" s="45">
        <v>0</v>
      </c>
      <c r="R14" s="46" t="str">
        <f t="shared" si="3"/>
        <v xml:space="preserve"> -</v>
      </c>
      <c r="S14" s="49" t="str">
        <f t="shared" si="4"/>
        <v xml:space="preserve"> -</v>
      </c>
      <c r="T14" s="1"/>
      <c r="U14" s="1"/>
    </row>
    <row r="15" spans="1:21" ht="135.75" thickBot="1" x14ac:dyDescent="0.25">
      <c r="A15" s="187"/>
      <c r="B15" s="187"/>
      <c r="C15" s="190"/>
      <c r="D15" s="50">
        <v>43101</v>
      </c>
      <c r="E15" s="50">
        <v>43465</v>
      </c>
      <c r="F15" s="134" t="s">
        <v>36</v>
      </c>
      <c r="G15" s="139" t="e">
        <f>'[1]LÍNEA 2'!R98</f>
        <v>#REF!</v>
      </c>
      <c r="H15" s="139" t="e">
        <f>+I15</f>
        <v>#REF!</v>
      </c>
      <c r="I15" s="139" t="e">
        <f>'[1]LÍNEA 2'!U98</f>
        <v>#REF!</v>
      </c>
      <c r="J15" s="77">
        <v>0</v>
      </c>
      <c r="K15" s="74" t="e">
        <f t="shared" si="0"/>
        <v>#REF!</v>
      </c>
      <c r="L15" s="63" t="e">
        <f t="shared" si="1"/>
        <v>#VALUE!</v>
      </c>
      <c r="M15" s="53" t="e">
        <f t="shared" si="2"/>
        <v>#REF!</v>
      </c>
      <c r="N15" s="59" t="s">
        <v>68</v>
      </c>
      <c r="O15" s="51">
        <v>50000</v>
      </c>
      <c r="P15" s="51">
        <v>0</v>
      </c>
      <c r="Q15" s="51">
        <v>0</v>
      </c>
      <c r="R15" s="52">
        <f t="shared" si="3"/>
        <v>0</v>
      </c>
      <c r="S15" s="53" t="str">
        <f t="shared" si="4"/>
        <v xml:space="preserve"> -</v>
      </c>
      <c r="T15" s="1"/>
      <c r="U15" s="1"/>
    </row>
    <row r="16" spans="1:21" ht="15.75" thickBot="1" x14ac:dyDescent="0.25">
      <c r="A16" s="115"/>
      <c r="B16" s="69"/>
      <c r="C16" s="78"/>
      <c r="D16" s="79"/>
      <c r="E16" s="79"/>
      <c r="F16" s="80"/>
      <c r="G16" s="149"/>
      <c r="H16" s="150"/>
      <c r="I16" s="149"/>
      <c r="J16" s="71"/>
      <c r="K16" s="81"/>
      <c r="L16" s="81"/>
      <c r="M16" s="81"/>
      <c r="N16" s="70"/>
      <c r="O16" s="71"/>
      <c r="P16" s="71"/>
      <c r="Q16" s="71"/>
      <c r="R16" s="81"/>
      <c r="S16" s="19"/>
      <c r="T16" s="1"/>
      <c r="U16" s="1"/>
    </row>
    <row r="17" spans="1:21" ht="150" x14ac:dyDescent="0.2">
      <c r="A17" s="185" t="s">
        <v>64</v>
      </c>
      <c r="B17" s="185" t="s">
        <v>63</v>
      </c>
      <c r="C17" s="188" t="s">
        <v>57</v>
      </c>
      <c r="D17" s="47">
        <v>43101</v>
      </c>
      <c r="E17" s="47">
        <v>43465</v>
      </c>
      <c r="F17" s="11" t="s">
        <v>37</v>
      </c>
      <c r="G17" s="142" t="e">
        <f>'[1]LÍNEA 4'!R99</f>
        <v>#REF!</v>
      </c>
      <c r="H17" s="143" t="e">
        <f>+I17+(#REF!-#REF!)</f>
        <v>#REF!</v>
      </c>
      <c r="I17" s="142" t="e">
        <f>'[1]LÍNEA 4'!U99</f>
        <v>#REF!</v>
      </c>
      <c r="J17" s="54">
        <v>27</v>
      </c>
      <c r="K17" s="20" t="e">
        <f t="shared" si="0"/>
        <v>#REF!</v>
      </c>
      <c r="L17" s="22" t="e">
        <f t="shared" si="1"/>
        <v>#VALUE!</v>
      </c>
      <c r="M17" s="23" t="e">
        <f t="shared" si="2"/>
        <v>#REF!</v>
      </c>
      <c r="N17" s="57" t="e">
        <f>'[1]LÍNEA 4'!O99</f>
        <v>#REF!</v>
      </c>
      <c r="O17" s="48">
        <v>478848</v>
      </c>
      <c r="P17" s="48">
        <v>321948</v>
      </c>
      <c r="Q17" s="48">
        <v>0</v>
      </c>
      <c r="R17" s="24">
        <f t="shared" si="3"/>
        <v>0.67233861267040895</v>
      </c>
      <c r="S17" s="23" t="str">
        <f t="shared" si="4"/>
        <v xml:space="preserve"> -</v>
      </c>
      <c r="T17" s="1"/>
      <c r="U17" s="1"/>
    </row>
    <row r="18" spans="1:21" ht="135.75" thickBot="1" x14ac:dyDescent="0.25">
      <c r="A18" s="186"/>
      <c r="B18" s="186"/>
      <c r="C18" s="190"/>
      <c r="D18" s="50">
        <v>43101</v>
      </c>
      <c r="E18" s="50">
        <v>43465</v>
      </c>
      <c r="F18" s="8" t="s">
        <v>38</v>
      </c>
      <c r="G18" s="139" t="e">
        <f>'[1]LÍNEA 4'!R100</f>
        <v>#REF!</v>
      </c>
      <c r="H18" s="139" t="e">
        <f>+I18+(#REF!-#REF!)</f>
        <v>#REF!</v>
      </c>
      <c r="I18" s="139" t="e">
        <f>'[1]LÍNEA 4'!U100</f>
        <v>#REF!</v>
      </c>
      <c r="J18" s="56">
        <v>132</v>
      </c>
      <c r="K18" s="61" t="e">
        <f t="shared" si="0"/>
        <v>#REF!</v>
      </c>
      <c r="L18" s="63" t="e">
        <f t="shared" si="1"/>
        <v>#VALUE!</v>
      </c>
      <c r="M18" s="53" t="e">
        <f t="shared" si="2"/>
        <v>#REF!</v>
      </c>
      <c r="N18" s="59" t="e">
        <f>'[1]LÍNEA 4'!O100</f>
        <v>#REF!</v>
      </c>
      <c r="O18" s="51">
        <v>686394</v>
      </c>
      <c r="P18" s="51">
        <v>684396</v>
      </c>
      <c r="Q18" s="51">
        <v>0</v>
      </c>
      <c r="R18" s="52">
        <f t="shared" si="3"/>
        <v>0.99708913539454014</v>
      </c>
      <c r="S18" s="53" t="str">
        <f t="shared" si="4"/>
        <v xml:space="preserve"> -</v>
      </c>
      <c r="T18" s="1"/>
      <c r="U18" s="1"/>
    </row>
    <row r="19" spans="1:21" ht="195" x14ac:dyDescent="0.2">
      <c r="A19" s="186"/>
      <c r="B19" s="186"/>
      <c r="C19" s="191" t="s">
        <v>58</v>
      </c>
      <c r="D19" s="82">
        <v>43101</v>
      </c>
      <c r="E19" s="82">
        <v>43465</v>
      </c>
      <c r="F19" s="13" t="s">
        <v>39</v>
      </c>
      <c r="G19" s="143" t="e">
        <f>'[1]LÍNEA 4'!R101</f>
        <v>#REF!</v>
      </c>
      <c r="H19" s="143" t="e">
        <f>+I19+(#REF!-#REF!)</f>
        <v>#REF!</v>
      </c>
      <c r="I19" s="143" t="e">
        <f>'[1]LÍNEA 4'!U101</f>
        <v>#REF!</v>
      </c>
      <c r="J19" s="84">
        <v>8757</v>
      </c>
      <c r="K19" s="60" t="e">
        <f t="shared" si="0"/>
        <v>#REF!</v>
      </c>
      <c r="L19" s="62" t="e">
        <f t="shared" si="1"/>
        <v>#VALUE!</v>
      </c>
      <c r="M19" s="49" t="e">
        <f t="shared" si="2"/>
        <v>#REF!</v>
      </c>
      <c r="N19" s="85" t="e">
        <f>'[1]LÍNEA 4'!O101</f>
        <v>#REF!</v>
      </c>
      <c r="O19" s="83">
        <v>412409</v>
      </c>
      <c r="P19" s="83">
        <v>59250</v>
      </c>
      <c r="Q19" s="83">
        <v>0</v>
      </c>
      <c r="R19" s="27">
        <f t="shared" si="3"/>
        <v>0.14366805768060348</v>
      </c>
      <c r="S19" s="26" t="str">
        <f t="shared" si="4"/>
        <v xml:space="preserve"> -</v>
      </c>
      <c r="T19" s="1"/>
      <c r="U19" s="1"/>
    </row>
    <row r="20" spans="1:21" ht="225" x14ac:dyDescent="0.2">
      <c r="A20" s="186"/>
      <c r="B20" s="186"/>
      <c r="C20" s="189"/>
      <c r="D20" s="44">
        <v>43101</v>
      </c>
      <c r="E20" s="44">
        <v>43465</v>
      </c>
      <c r="F20" s="10" t="s">
        <v>40</v>
      </c>
      <c r="G20" s="144" t="e">
        <f>'[1]LÍNEA 4'!R102</f>
        <v>#REF!</v>
      </c>
      <c r="H20" s="144" t="e">
        <f>+I20+(#REF!-#REF!)</f>
        <v>#REF!</v>
      </c>
      <c r="I20" s="144" t="e">
        <f>'[1]LÍNEA 4'!U102</f>
        <v>#REF!</v>
      </c>
      <c r="J20" s="55">
        <v>1420</v>
      </c>
      <c r="K20" s="60" t="e">
        <f t="shared" si="0"/>
        <v>#REF!</v>
      </c>
      <c r="L20" s="62" t="e">
        <f t="shared" si="1"/>
        <v>#VALUE!</v>
      </c>
      <c r="M20" s="49" t="e">
        <f t="shared" si="2"/>
        <v>#REF!</v>
      </c>
      <c r="N20" s="58" t="e">
        <f>'[1]LÍNEA 4'!O102</f>
        <v>#REF!</v>
      </c>
      <c r="O20" s="45">
        <v>861316</v>
      </c>
      <c r="P20" s="45">
        <v>482700</v>
      </c>
      <c r="Q20" s="45">
        <v>0</v>
      </c>
      <c r="R20" s="46">
        <f t="shared" si="3"/>
        <v>0.56042149455019996</v>
      </c>
      <c r="S20" s="49" t="str">
        <f t="shared" si="4"/>
        <v xml:space="preserve"> -</v>
      </c>
      <c r="T20" s="1"/>
      <c r="U20" s="1"/>
    </row>
    <row r="21" spans="1:21" ht="165.75" thickBot="1" x14ac:dyDescent="0.25">
      <c r="A21" s="186"/>
      <c r="B21" s="186"/>
      <c r="C21" s="192"/>
      <c r="D21" s="86">
        <v>43101</v>
      </c>
      <c r="E21" s="86">
        <v>43465</v>
      </c>
      <c r="F21" s="12" t="s">
        <v>41</v>
      </c>
      <c r="G21" s="145" t="e">
        <f>'[1]LÍNEA 4'!R103</f>
        <v>#REF!</v>
      </c>
      <c r="H21" s="139" t="e">
        <f>+I21+(#REF!-#REF!)</f>
        <v>#REF!</v>
      </c>
      <c r="I21" s="145" t="e">
        <f>'[1]LÍNEA 4'!U103</f>
        <v>#REF!</v>
      </c>
      <c r="J21" s="88">
        <v>9245</v>
      </c>
      <c r="K21" s="89" t="e">
        <f t="shared" si="0"/>
        <v>#REF!</v>
      </c>
      <c r="L21" s="90" t="e">
        <f t="shared" si="1"/>
        <v>#VALUE!</v>
      </c>
      <c r="M21" s="91" t="e">
        <f t="shared" si="2"/>
        <v>#REF!</v>
      </c>
      <c r="N21" s="92" t="s">
        <v>69</v>
      </c>
      <c r="O21" s="87">
        <v>310800</v>
      </c>
      <c r="P21" s="87">
        <v>240000</v>
      </c>
      <c r="Q21" s="87">
        <v>0</v>
      </c>
      <c r="R21" s="93">
        <f t="shared" si="3"/>
        <v>0.77220077220077221</v>
      </c>
      <c r="S21" s="91" t="str">
        <f t="shared" si="4"/>
        <v xml:space="preserve"> -</v>
      </c>
      <c r="T21" s="1"/>
      <c r="U21" s="1"/>
    </row>
    <row r="22" spans="1:21" ht="135" x14ac:dyDescent="0.2">
      <c r="A22" s="186"/>
      <c r="B22" s="186"/>
      <c r="C22" s="188" t="s">
        <v>59</v>
      </c>
      <c r="D22" s="47">
        <v>43101</v>
      </c>
      <c r="E22" s="47">
        <v>43465</v>
      </c>
      <c r="F22" s="11" t="s">
        <v>42</v>
      </c>
      <c r="G22" s="142" t="e">
        <f>'[1]LÍNEA 4'!R104</f>
        <v>#REF!</v>
      </c>
      <c r="H22" s="143" t="e">
        <f>+I22+(#REF!-#REF!)</f>
        <v>#REF!</v>
      </c>
      <c r="I22" s="142" t="e">
        <f>'[1]LÍNEA 4'!U104</f>
        <v>#REF!</v>
      </c>
      <c r="J22" s="54">
        <v>1</v>
      </c>
      <c r="K22" s="20" t="e">
        <f t="shared" si="0"/>
        <v>#REF!</v>
      </c>
      <c r="L22" s="22" t="e">
        <f t="shared" si="1"/>
        <v>#VALUE!</v>
      </c>
      <c r="M22" s="23" t="e">
        <f t="shared" si="2"/>
        <v>#REF!</v>
      </c>
      <c r="N22" s="57" t="e">
        <f>'[1]LÍNEA 4'!O104</f>
        <v>#REF!</v>
      </c>
      <c r="O22" s="48">
        <v>262992</v>
      </c>
      <c r="P22" s="48">
        <v>71000</v>
      </c>
      <c r="Q22" s="48">
        <v>0</v>
      </c>
      <c r="R22" s="24">
        <f t="shared" si="3"/>
        <v>0.26997018920727628</v>
      </c>
      <c r="S22" s="23" t="str">
        <f t="shared" si="4"/>
        <v xml:space="preserve"> -</v>
      </c>
      <c r="T22" s="1"/>
      <c r="U22" s="1"/>
    </row>
    <row r="23" spans="1:21" ht="120" x14ac:dyDescent="0.2">
      <c r="A23" s="186"/>
      <c r="B23" s="186"/>
      <c r="C23" s="189"/>
      <c r="D23" s="44">
        <v>43101</v>
      </c>
      <c r="E23" s="44">
        <v>43465</v>
      </c>
      <c r="F23" s="10" t="s">
        <v>43</v>
      </c>
      <c r="G23" s="144" t="e">
        <f>'[1]LÍNEA 4'!R105</f>
        <v>#REF!</v>
      </c>
      <c r="H23" s="144" t="e">
        <f>+I23+(#REF!-#REF!)</f>
        <v>#REF!</v>
      </c>
      <c r="I23" s="144" t="e">
        <f>'[1]LÍNEA 4'!U105</f>
        <v>#REF!</v>
      </c>
      <c r="J23" s="55">
        <v>11</v>
      </c>
      <c r="K23" s="60" t="e">
        <f t="shared" si="0"/>
        <v>#REF!</v>
      </c>
      <c r="L23" s="62" t="e">
        <f t="shared" si="1"/>
        <v>#VALUE!</v>
      </c>
      <c r="M23" s="49" t="e">
        <f t="shared" si="2"/>
        <v>#REF!</v>
      </c>
      <c r="N23" s="58" t="s">
        <v>71</v>
      </c>
      <c r="O23" s="45">
        <v>65694</v>
      </c>
      <c r="P23" s="45">
        <v>24397</v>
      </c>
      <c r="Q23" s="45">
        <v>0</v>
      </c>
      <c r="R23" s="46">
        <f t="shared" si="3"/>
        <v>0.37137333698663499</v>
      </c>
      <c r="S23" s="49" t="str">
        <f t="shared" si="4"/>
        <v xml:space="preserve"> -</v>
      </c>
      <c r="T23" s="1"/>
      <c r="U23" s="1"/>
    </row>
    <row r="24" spans="1:21" ht="135.75" thickBot="1" x14ac:dyDescent="0.25">
      <c r="A24" s="186"/>
      <c r="B24" s="186"/>
      <c r="C24" s="190"/>
      <c r="D24" s="50">
        <v>43101</v>
      </c>
      <c r="E24" s="50">
        <v>43465</v>
      </c>
      <c r="F24" s="8" t="s">
        <v>44</v>
      </c>
      <c r="G24" s="139" t="e">
        <f>'[1]LÍNEA 4'!R106</f>
        <v>#REF!</v>
      </c>
      <c r="H24" s="139" t="e">
        <f>+I24+(#REF!-#REF!)</f>
        <v>#REF!</v>
      </c>
      <c r="I24" s="139" t="e">
        <f>'[1]LÍNEA 4'!U106</f>
        <v>#REF!</v>
      </c>
      <c r="J24" s="56">
        <v>0</v>
      </c>
      <c r="K24" s="61" t="e">
        <f t="shared" si="0"/>
        <v>#REF!</v>
      </c>
      <c r="L24" s="63" t="e">
        <f t="shared" si="1"/>
        <v>#VALUE!</v>
      </c>
      <c r="M24" s="53" t="e">
        <f t="shared" si="2"/>
        <v>#REF!</v>
      </c>
      <c r="N24" s="59" t="s">
        <v>70</v>
      </c>
      <c r="O24" s="51">
        <v>98803</v>
      </c>
      <c r="P24" s="51">
        <v>0</v>
      </c>
      <c r="Q24" s="51">
        <v>0</v>
      </c>
      <c r="R24" s="52">
        <f t="shared" si="3"/>
        <v>0</v>
      </c>
      <c r="S24" s="53" t="str">
        <f t="shared" si="4"/>
        <v xml:space="preserve"> -</v>
      </c>
      <c r="T24" s="1"/>
      <c r="U24" s="1"/>
    </row>
    <row r="25" spans="1:21" ht="135.75" thickBot="1" x14ac:dyDescent="0.25">
      <c r="A25" s="186"/>
      <c r="B25" s="186"/>
      <c r="C25" s="113" t="s">
        <v>60</v>
      </c>
      <c r="D25" s="94">
        <v>43101</v>
      </c>
      <c r="E25" s="94">
        <v>43465</v>
      </c>
      <c r="F25" s="95" t="s">
        <v>45</v>
      </c>
      <c r="G25" s="146" t="e">
        <f>'[1]LÍNEA 4'!R107</f>
        <v>#REF!</v>
      </c>
      <c r="H25" s="139" t="e">
        <f>+I25+(#REF!-#REF!)</f>
        <v>#REF!</v>
      </c>
      <c r="I25" s="146" t="e">
        <f>'[1]LÍNEA 4'!U107</f>
        <v>#REF!</v>
      </c>
      <c r="J25" s="97">
        <v>336</v>
      </c>
      <c r="K25" s="98" t="e">
        <f t="shared" si="0"/>
        <v>#REF!</v>
      </c>
      <c r="L25" s="99" t="e">
        <f t="shared" si="1"/>
        <v>#VALUE!</v>
      </c>
      <c r="M25" s="100" t="e">
        <f t="shared" si="2"/>
        <v>#REF!</v>
      </c>
      <c r="N25" s="101" t="e">
        <f>'[1]LÍNEA 4'!O107</f>
        <v>#REF!</v>
      </c>
      <c r="O25" s="96">
        <v>32673</v>
      </c>
      <c r="P25" s="96">
        <v>0</v>
      </c>
      <c r="Q25" s="96">
        <v>0</v>
      </c>
      <c r="R25" s="102">
        <f t="shared" si="3"/>
        <v>0</v>
      </c>
      <c r="S25" s="100" t="str">
        <f t="shared" si="4"/>
        <v xml:space="preserve"> -</v>
      </c>
      <c r="T25" s="1"/>
      <c r="U25" s="1"/>
    </row>
    <row r="26" spans="1:21" ht="135.75" thickBot="1" x14ac:dyDescent="0.25">
      <c r="A26" s="186"/>
      <c r="B26" s="186"/>
      <c r="C26" s="114" t="s">
        <v>61</v>
      </c>
      <c r="D26" s="104">
        <v>43101</v>
      </c>
      <c r="E26" s="104">
        <v>43465</v>
      </c>
      <c r="F26" s="105" t="s">
        <v>46</v>
      </c>
      <c r="G26" s="140" t="e">
        <f>'[1]LÍNEA 4'!R108</f>
        <v>#REF!</v>
      </c>
      <c r="H26" s="139" t="e">
        <f>+I26+(#REF!-#REF!)</f>
        <v>#REF!</v>
      </c>
      <c r="I26" s="140" t="e">
        <f>'[1]LÍNEA 4'!U108</f>
        <v>#REF!</v>
      </c>
      <c r="J26" s="107">
        <v>21</v>
      </c>
      <c r="K26" s="108" t="e">
        <f t="shared" si="0"/>
        <v>#REF!</v>
      </c>
      <c r="L26" s="109" t="e">
        <f t="shared" si="1"/>
        <v>#VALUE!</v>
      </c>
      <c r="M26" s="110" t="e">
        <f t="shared" si="2"/>
        <v>#REF!</v>
      </c>
      <c r="N26" s="111" t="e">
        <f>'[1]LÍNEA 4'!O108</f>
        <v>#REF!</v>
      </c>
      <c r="O26" s="106">
        <v>2711042</v>
      </c>
      <c r="P26" s="106">
        <v>1418520</v>
      </c>
      <c r="Q26" s="106">
        <v>0</v>
      </c>
      <c r="R26" s="112">
        <f t="shared" si="3"/>
        <v>0.52323792844227424</v>
      </c>
      <c r="S26" s="110" t="str">
        <f t="shared" si="4"/>
        <v xml:space="preserve"> -</v>
      </c>
      <c r="T26" s="1"/>
      <c r="U26" s="1"/>
    </row>
    <row r="27" spans="1:21" ht="75" x14ac:dyDescent="0.2">
      <c r="A27" s="186"/>
      <c r="B27" s="186"/>
      <c r="C27" s="191" t="s">
        <v>62</v>
      </c>
      <c r="D27" s="82">
        <v>43101</v>
      </c>
      <c r="E27" s="82">
        <v>43465</v>
      </c>
      <c r="F27" s="14" t="s">
        <v>47</v>
      </c>
      <c r="G27" s="143" t="e">
        <f>'[1]LÍNEA 4'!R111</f>
        <v>#REF!</v>
      </c>
      <c r="H27" s="143" t="e">
        <f>+I27+(#REF!-#REF!)</f>
        <v>#REF!</v>
      </c>
      <c r="I27" s="143" t="e">
        <f>'[1]LÍNEA 4'!U111</f>
        <v>#REF!</v>
      </c>
      <c r="J27" s="84">
        <v>3</v>
      </c>
      <c r="K27" s="21" t="e">
        <f t="shared" si="0"/>
        <v>#REF!</v>
      </c>
      <c r="L27" s="25" t="e">
        <f t="shared" si="1"/>
        <v>#VALUE!</v>
      </c>
      <c r="M27" s="26" t="e">
        <f t="shared" si="2"/>
        <v>#REF!</v>
      </c>
      <c r="N27" s="85" t="e">
        <f>'[1]LÍNEA 4'!O111</f>
        <v>#REF!</v>
      </c>
      <c r="O27" s="83">
        <v>134587</v>
      </c>
      <c r="P27" s="83">
        <v>0</v>
      </c>
      <c r="Q27" s="83">
        <v>0</v>
      </c>
      <c r="R27" s="27">
        <f t="shared" si="3"/>
        <v>0</v>
      </c>
      <c r="S27" s="26" t="str">
        <f t="shared" si="4"/>
        <v xml:space="preserve"> -</v>
      </c>
      <c r="T27" s="1"/>
      <c r="U27" s="1"/>
    </row>
    <row r="28" spans="1:21" ht="165" x14ac:dyDescent="0.2">
      <c r="A28" s="186"/>
      <c r="B28" s="186"/>
      <c r="C28" s="189"/>
      <c r="D28" s="44">
        <v>43101</v>
      </c>
      <c r="E28" s="44">
        <v>43465</v>
      </c>
      <c r="F28" s="15" t="s">
        <v>48</v>
      </c>
      <c r="G28" s="144" t="e">
        <f>'[1]LÍNEA 4'!R112</f>
        <v>#REF!</v>
      </c>
      <c r="H28" s="144" t="e">
        <f>+I28+(#REF!-#REF!)</f>
        <v>#REF!</v>
      </c>
      <c r="I28" s="144" t="e">
        <f>'[1]LÍNEA 4'!U112</f>
        <v>#REF!</v>
      </c>
      <c r="J28" s="55">
        <v>0</v>
      </c>
      <c r="K28" s="60" t="e">
        <f t="shared" si="0"/>
        <v>#REF!</v>
      </c>
      <c r="L28" s="62" t="e">
        <f t="shared" si="1"/>
        <v>#VALUE!</v>
      </c>
      <c r="M28" s="49" t="e">
        <f t="shared" si="2"/>
        <v>#REF!</v>
      </c>
      <c r="N28" s="58" t="e">
        <f>'[1]LÍNEA 4'!O112</f>
        <v>#REF!</v>
      </c>
      <c r="O28" s="45">
        <v>26633</v>
      </c>
      <c r="P28" s="45">
        <v>0</v>
      </c>
      <c r="Q28" s="45">
        <v>0</v>
      </c>
      <c r="R28" s="46">
        <f t="shared" si="3"/>
        <v>0</v>
      </c>
      <c r="S28" s="49" t="str">
        <f t="shared" si="4"/>
        <v xml:space="preserve"> -</v>
      </c>
      <c r="T28" s="1"/>
      <c r="U28" s="1"/>
    </row>
    <row r="29" spans="1:21" ht="120.75" thickBot="1" x14ac:dyDescent="0.25">
      <c r="A29" s="187"/>
      <c r="B29" s="187"/>
      <c r="C29" s="190"/>
      <c r="D29" s="50">
        <v>43101</v>
      </c>
      <c r="E29" s="50">
        <v>43465</v>
      </c>
      <c r="F29" s="16" t="s">
        <v>49</v>
      </c>
      <c r="G29" s="139" t="e">
        <f>'[1]LÍNEA 4'!R113</f>
        <v>#REF!</v>
      </c>
      <c r="H29" s="139" t="e">
        <f>+I29+(#REF!-#REF!)</f>
        <v>#REF!</v>
      </c>
      <c r="I29" s="139" t="e">
        <f>'[1]LÍNEA 4'!U113</f>
        <v>#REF!</v>
      </c>
      <c r="J29" s="56">
        <v>1</v>
      </c>
      <c r="K29" s="61" t="e">
        <f t="shared" si="0"/>
        <v>#REF!</v>
      </c>
      <c r="L29" s="63" t="e">
        <f t="shared" si="1"/>
        <v>#VALUE!</v>
      </c>
      <c r="M29" s="53" t="e">
        <f t="shared" si="2"/>
        <v>#REF!</v>
      </c>
      <c r="N29" s="59" t="e">
        <f>'[1]LÍNEA 4'!O113</f>
        <v>#REF!</v>
      </c>
      <c r="O29" s="51">
        <v>39501</v>
      </c>
      <c r="P29" s="51">
        <v>0</v>
      </c>
      <c r="Q29" s="51">
        <v>0</v>
      </c>
      <c r="R29" s="52">
        <f t="shared" si="3"/>
        <v>0</v>
      </c>
      <c r="S29" s="53" t="str">
        <f t="shared" si="4"/>
        <v xml:space="preserve"> -</v>
      </c>
      <c r="T29" s="1"/>
      <c r="U29" s="1"/>
    </row>
    <row r="30" spans="1:21" ht="18.75" thickBot="1" x14ac:dyDescent="0.25">
      <c r="A30" s="1"/>
      <c r="B30" s="1"/>
      <c r="C30" s="1"/>
      <c r="D30" s="1"/>
      <c r="E30" s="1"/>
      <c r="F30" s="1"/>
      <c r="G30" s="136"/>
      <c r="H30" s="136"/>
      <c r="I30" s="136"/>
      <c r="J30" s="1"/>
      <c r="K30" s="1"/>
      <c r="L30" s="117" t="e">
        <f>+AVERAGE(L6:L8,L10:L15,L17:L29)</f>
        <v>#VALUE!</v>
      </c>
      <c r="M30" s="31" t="e">
        <f>+AVERAGE(M6:M8,M10:M15,M17:M29)</f>
        <v>#REF!</v>
      </c>
      <c r="N30" s="1"/>
      <c r="O30" s="28">
        <f>+SUM(O6:O8,O10:O15,O17:O29)</f>
        <v>6989327</v>
      </c>
      <c r="P30" s="29">
        <f t="shared" ref="P30:Q30" si="5">+SUM(P6:P8,P10:P15,P17:P29)</f>
        <v>3702308</v>
      </c>
      <c r="Q30" s="29">
        <f t="shared" si="5"/>
        <v>0</v>
      </c>
      <c r="R30" s="30">
        <f t="shared" si="3"/>
        <v>0.5297087974278496</v>
      </c>
      <c r="S30" s="31" t="str">
        <f t="shared" si="4"/>
        <v xml:space="preserve"> -</v>
      </c>
      <c r="T30" s="1"/>
      <c r="U30" s="1"/>
    </row>
    <row r="31" spans="1:21" ht="15" x14ac:dyDescent="0.2">
      <c r="A31" s="1"/>
      <c r="B31" s="1"/>
      <c r="C31" s="1"/>
      <c r="D31" s="1"/>
      <c r="E31" s="1"/>
      <c r="F31" s="1"/>
      <c r="G31" s="136"/>
      <c r="H31" s="136"/>
      <c r="I31" s="136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</sheetData>
  <mergeCells count="25">
    <mergeCell ref="C2:J2"/>
    <mergeCell ref="A3:A5"/>
    <mergeCell ref="B3:B5"/>
    <mergeCell ref="C3:C5"/>
    <mergeCell ref="D3:E4"/>
    <mergeCell ref="F3:J3"/>
    <mergeCell ref="L3:M3"/>
    <mergeCell ref="N3:S4"/>
    <mergeCell ref="F4:F5"/>
    <mergeCell ref="G4:G5"/>
    <mergeCell ref="H4:H5"/>
    <mergeCell ref="I4:I5"/>
    <mergeCell ref="J4:J5"/>
    <mergeCell ref="L4:L5"/>
    <mergeCell ref="M4:M5"/>
    <mergeCell ref="A6:A15"/>
    <mergeCell ref="B6:B8"/>
    <mergeCell ref="B10:B15"/>
    <mergeCell ref="C10:C15"/>
    <mergeCell ref="A17:A29"/>
    <mergeCell ref="B17:B29"/>
    <mergeCell ref="C17:C18"/>
    <mergeCell ref="C19:C21"/>
    <mergeCell ref="C22:C24"/>
    <mergeCell ref="C27:C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2018</vt:lpstr>
      <vt:lpstr>Hoja1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SubdirectorOperativo</cp:lastModifiedBy>
  <cp:lastPrinted>2010-09-21T16:46:22Z</cp:lastPrinted>
  <dcterms:created xsi:type="dcterms:W3CDTF">2008-07-08T21:30:46Z</dcterms:created>
  <dcterms:modified xsi:type="dcterms:W3CDTF">2018-06-05T19:47:27Z</dcterms:modified>
</cp:coreProperties>
</file>