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SubdirectorOperativo\Downloads\"/>
    </mc:Choice>
  </mc:AlternateContent>
  <bookViews>
    <workbookView xWindow="0" yWindow="0" windowWidth="21600" windowHeight="9630"/>
  </bookViews>
  <sheets>
    <sheet name="2018" sheetId="8" r:id="rId1"/>
  </sheets>
  <calcPr calcId="162913"/>
</workbook>
</file>

<file path=xl/calcChain.xml><?xml version="1.0" encoding="utf-8"?>
<calcChain xmlns="http://schemas.openxmlformats.org/spreadsheetml/2006/main">
  <c r="L10" i="8" l="1"/>
  <c r="N10" i="8" s="1"/>
  <c r="L11" i="8"/>
  <c r="N11" i="8" s="1"/>
  <c r="L12" i="8"/>
  <c r="N12" i="8" s="1"/>
  <c r="L14" i="8"/>
  <c r="N14" i="8" s="1"/>
  <c r="L15" i="8"/>
  <c r="N15" i="8" s="1"/>
  <c r="L16" i="8"/>
  <c r="N16" i="8" s="1"/>
  <c r="L17" i="8"/>
  <c r="N17" i="8"/>
  <c r="L18" i="8"/>
  <c r="N18" i="8" s="1"/>
  <c r="L19" i="8"/>
  <c r="N19" i="8" s="1"/>
  <c r="L21" i="8"/>
  <c r="N21" i="8"/>
  <c r="L22" i="8"/>
  <c r="N22" i="8" s="1"/>
  <c r="L23" i="8"/>
  <c r="N23" i="8" s="1"/>
  <c r="L24" i="8"/>
  <c r="N24" i="8" s="1"/>
  <c r="L25" i="8"/>
  <c r="N25" i="8" s="1"/>
  <c r="L26" i="8"/>
  <c r="N26" i="8" s="1"/>
  <c r="L27" i="8"/>
  <c r="N27" i="8" s="1"/>
  <c r="L28" i="8"/>
  <c r="N28" i="8" s="1"/>
  <c r="L29" i="8"/>
  <c r="N29" i="8" s="1"/>
  <c r="L30" i="8"/>
  <c r="N30" i="8" s="1"/>
  <c r="L31" i="8"/>
  <c r="N31" i="8" s="1"/>
  <c r="L32" i="8"/>
  <c r="N32" i="8" s="1"/>
  <c r="L33" i="8"/>
  <c r="N33" i="8" s="1"/>
  <c r="I11" i="8"/>
  <c r="I12" i="8"/>
  <c r="I15" i="8"/>
  <c r="I16" i="8"/>
  <c r="I17" i="8"/>
  <c r="I21" i="8"/>
  <c r="I22" i="8"/>
  <c r="I23" i="8"/>
  <c r="I24" i="8"/>
  <c r="I25" i="8"/>
  <c r="I26" i="8"/>
  <c r="I27" i="8"/>
  <c r="I28" i="8"/>
  <c r="I29" i="8"/>
  <c r="I30" i="8"/>
  <c r="I31" i="8"/>
  <c r="I32" i="8"/>
  <c r="I33" i="8"/>
  <c r="I19" i="8"/>
  <c r="I18" i="8"/>
  <c r="I14" i="8"/>
  <c r="I10" i="8"/>
  <c r="R34" i="8"/>
  <c r="Q34" i="8"/>
  <c r="P34" i="8"/>
  <c r="S33" i="8"/>
  <c r="S32" i="8"/>
  <c r="S31" i="8"/>
  <c r="S30" i="8"/>
  <c r="S29" i="8"/>
  <c r="S28" i="8"/>
  <c r="S27" i="8"/>
  <c r="S26" i="8"/>
  <c r="S25" i="8"/>
  <c r="S24" i="8"/>
  <c r="S23" i="8"/>
  <c r="S22" i="8"/>
  <c r="S21" i="8"/>
  <c r="S19" i="8"/>
  <c r="S18" i="8"/>
  <c r="S17" i="8"/>
  <c r="S16" i="8"/>
  <c r="S15" i="8"/>
  <c r="S14" i="8"/>
  <c r="S12" i="8"/>
  <c r="S11" i="8"/>
  <c r="S10" i="8"/>
  <c r="S34" i="8" l="1"/>
  <c r="M34" i="8"/>
  <c r="N34" i="8"/>
</calcChain>
</file>

<file path=xl/sharedStrings.xml><?xml version="1.0" encoding="utf-8"?>
<sst xmlns="http://schemas.openxmlformats.org/spreadsheetml/2006/main" count="185" uniqueCount="149">
  <si>
    <t>PROGRAMA</t>
  </si>
  <si>
    <t>AÑO</t>
  </si>
  <si>
    <t>TIEMPO PROGRAMADO
(en el año)</t>
  </si>
  <si>
    <t>INDICADORES</t>
  </si>
  <si>
    <t>AVANCE</t>
  </si>
  <si>
    <t>INDICADOR</t>
  </si>
  <si>
    <t>Porcentaje de avance en tiempo</t>
  </si>
  <si>
    <t>Porcentaje de avance en cumplimiento</t>
  </si>
  <si>
    <t>Fecha Inicial</t>
  </si>
  <si>
    <t>Fecha Terminación</t>
  </si>
  <si>
    <t>FECHA CORTE</t>
  </si>
  <si>
    <t>Porcentaje de Ejecución</t>
  </si>
  <si>
    <t>Nivel de Gestión</t>
  </si>
  <si>
    <t>ALCALDÍA DE BUCARAMANGA</t>
  </si>
  <si>
    <t>LÍNEA ESTRATÉGICA</t>
  </si>
  <si>
    <t>COMPONENTE</t>
  </si>
  <si>
    <t>PLAN DE DESARROLLO 2016 - 2019 "EL GOBIERNO DE LAS CIUDADANAS Y LOS CIUDADANOS"</t>
  </si>
  <si>
    <t>Recursos Programados</t>
  </si>
  <si>
    <t>Recursos Ejecutados</t>
  </si>
  <si>
    <t>Rubro Pptal</t>
  </si>
  <si>
    <t>RECURSOS FINANCIEROS (Miles de pesos)</t>
  </si>
  <si>
    <t>META REAL</t>
  </si>
  <si>
    <t>Número de eventos deportivos y recreativos desarrollados dirigidos a población con discapacidad.</t>
  </si>
  <si>
    <t>Número de eventos deportivos y recreativos desarrollados dirigidos a la población víctimas del conflicto interno armado.</t>
  </si>
  <si>
    <t>Número de eventos deportivos y recreativos desarrollados dirigidos a la población carcelaria.</t>
  </si>
  <si>
    <t>Número de casas de la juventud mantenidas con una oferta programática del uso adecuado del tiempo libre.</t>
  </si>
  <si>
    <t>Número de jóvenes vinculados en los diferentes procesos democráticos de participación ciudadana.</t>
  </si>
  <si>
    <t>Número de jóvenes vinculados en procesos de formación en diferentes competencias de inclusión laboral, social, valores humanos, ambientales y organización juvenil.</t>
  </si>
  <si>
    <t>Número de procesos de comunicación estratégica implementados mediante campañas de innovación para la promoción y prevención de flagelos juveniles.</t>
  </si>
  <si>
    <t>Número de Consejos Municipales de Juventud reactivados y mantenidos.</t>
  </si>
  <si>
    <t>Número de políticas públicas de  juventud  actualizadas y mantenidas.</t>
  </si>
  <si>
    <t>Número de eventos de hábitos de vida saludable (recreovías, ciclovías y ciclopaseos) realizados.</t>
  </si>
  <si>
    <t>Número de grupos comunitarios creados para la práctica de la actividad física regular.</t>
  </si>
  <si>
    <t>Número de estudiantes vinculados en competencias y festivales deportivos en los juegos estudiantiles.</t>
  </si>
  <si>
    <t>Número de niñas, niños y adolescentes vinculados en las escuelas de iniciación, formación y especialización deportiva.</t>
  </si>
  <si>
    <t>Número de estudiantes en edad pre-escolar y escolar vinculados a los procesos de educación física.</t>
  </si>
  <si>
    <t>Número de eventos deportivos comunitarios desarrollados en diferentes disciplinas.</t>
  </si>
  <si>
    <t>Número de eventos recreodeportivos comunitarios desarrollados.</t>
  </si>
  <si>
    <t>Número de eventos de vacaciones creativas dirigidas a la primera infancia e infancia realizadas.</t>
  </si>
  <si>
    <t>Número de personas capacitadas en áreas afines a la actividad física, recreación y deporte.</t>
  </si>
  <si>
    <t>Número de escenarios y/o campos deportivos con mantenimiento realizado.</t>
  </si>
  <si>
    <t>Número de iniciativas apoyadas del deporte asociado.</t>
  </si>
  <si>
    <t>Número de eventos deportivos y recreativos de inclusión con carácter diferencial realizados.</t>
  </si>
  <si>
    <t>Número de iniciativas comunitarias deportivas y recreativas apoyadas.</t>
  </si>
  <si>
    <t>POBLACIÓN CON DISCAPACIDAD</t>
  </si>
  <si>
    <t>VÍCTIMAS DEL CONFLICTO INTERNO ARMADO</t>
  </si>
  <si>
    <t>POBLACIÓN CARCELARIA Y POSPENADOS</t>
  </si>
  <si>
    <t>JÓVENES VITALES</t>
  </si>
  <si>
    <t>ATENCIÓN PRIORITARIA Y FOCALIZADA A GRUPOS DE POBLACIÓN VULNERABLE</t>
  </si>
  <si>
    <t>2 - INCLUSIÓN SOCIAL</t>
  </si>
  <si>
    <t>LOS CAMINOS DE LA VIDA</t>
  </si>
  <si>
    <t>ACTIVIDAD FÍSICA Y SALUD "BUCARAMANGA ACTIVA Y SALUDABLE"</t>
  </si>
  <si>
    <t>DEPORTE FORMATIVO</t>
  </si>
  <si>
    <t>DEPORTE Y RECREACIÓN SOCIAL COMUNITARIA</t>
  </si>
  <si>
    <t>CUALIFICACIÓN DEL TALENTO DEPORTIVO</t>
  </si>
  <si>
    <t>AMBIENTES DEPORTIVOS Y RECREATIVOS</t>
  </si>
  <si>
    <t>DEPORTE ASOCIADO Y COMUNITARIO</t>
  </si>
  <si>
    <t>ACTIVIDAD FÍSICA, EDUCACIÓN FÍSICA, RECREACIÓN Y DEPORTE</t>
  </si>
  <si>
    <t>4 - CALIDAD DE VIDA</t>
  </si>
  <si>
    <t>2,4,1,3,1,1</t>
  </si>
  <si>
    <t>2,4,1,3,1,2</t>
  </si>
  <si>
    <t>2,4,1,3,1,3</t>
  </si>
  <si>
    <t>2,4,1,3,1,4</t>
  </si>
  <si>
    <t xml:space="preserve"> -</t>
  </si>
  <si>
    <t>2,4,1,1,1,1</t>
  </si>
  <si>
    <t>2,4,1,1,1,2</t>
  </si>
  <si>
    <t>2,4,1,1,2,1</t>
  </si>
  <si>
    <t>2,4,1,1,2,2</t>
  </si>
  <si>
    <t>2,4,1,1,3,1</t>
  </si>
  <si>
    <t>2,4,1,1,3,2</t>
  </si>
  <si>
    <t>2,4,1,1,3,3</t>
  </si>
  <si>
    <t>2,4,1,1,4,1</t>
  </si>
  <si>
    <t>2,4,1,1,5,1</t>
  </si>
  <si>
    <t>2,4,1,1,6,1</t>
  </si>
  <si>
    <t>2,4,1,1,6,2</t>
  </si>
  <si>
    <t>2,4,1,1,6,3</t>
  </si>
  <si>
    <t>PLAN DE ACCIÓN - INSTITUTO DE LA JUVENTUD, EL DEPORTE Y LA RECREACIÓN DE BUCARAMANGA (INDERBU)</t>
  </si>
  <si>
    <t>PLAN DE ACCIÓN 2018</t>
  </si>
  <si>
    <t>Segùn Ley</t>
  </si>
  <si>
    <t>META 2018</t>
  </si>
  <si>
    <t>META CUATRIENIO 16-19</t>
  </si>
  <si>
    <t>LOGRO 2018</t>
  </si>
  <si>
    <t>Recursos gestionados</t>
  </si>
  <si>
    <t>Actividades del proyecto</t>
  </si>
  <si>
    <t>Responsable</t>
  </si>
  <si>
    <t>2,4,1,2,1,1</t>
  </si>
  <si>
    <t>2,4,1,1,2,3</t>
  </si>
  <si>
    <t>Henry Niño Neira</t>
  </si>
  <si>
    <t>Javier Gòmez Carreño</t>
  </si>
  <si>
    <t>Yaneth Vasquez Martinez</t>
  </si>
  <si>
    <t>Alberto Paez Niño</t>
  </si>
  <si>
    <t>Jose Valoyes Caicedo</t>
  </si>
  <si>
    <t xml:space="preserve"> Javier Gòmez Carreño</t>
  </si>
  <si>
    <t>Consuelo Rodriguez Gil</t>
  </si>
  <si>
    <t>2,4,1,2,3,1</t>
  </si>
  <si>
    <t>2,4,1,2,2,1</t>
  </si>
  <si>
    <t>2,4,1,3,1,6</t>
  </si>
  <si>
    <t>2,4,1,3,1,5</t>
  </si>
  <si>
    <t>Concertación con asociaciones y grupos en condición de discapacidad, planeación y organización sectorial, reuniones informativas, contrataciones, Jornada de inauguración, desarrollo y clausura de los juegos paramunicipales para las cuatro discapacidades, acumulando hasta 10 disciplinas deportivas</t>
  </si>
  <si>
    <t>Convocatoria y concertación con la población victima del conflicto en los sitios de mayor presencia como comunidad, Inscripciones para los eventos deportivos, determinación de fechas para los tres festivales recreativos, apoyo a la carrera atlética para víctimas del conflicto armado, organización y desarrollo de tres jornadas recreodeportivas, juegos deportivos en tres disciplinas.</t>
  </si>
  <si>
    <t>Reuniones de concertación para la organización de actividades generales, Implementación y desarrollo del programa hábitos y estilos de vida saludable, tres veces por semana; capacitación en juzgamiento deportivo, organización, inauguración, desarrollo y clausura de los juegos deportivos carcelarios en 5 disciplinas deportivas, entrega de implementación deportiva.</t>
  </si>
  <si>
    <t xml:space="preserve">Inventario y recepción de solicitudes, restauración y apertura de seis casas, sincronización y desarrollo de actividades que generen la sana ocupacion del tiempo libre y adquisición  de diferentes habilidades  por medio de los promotores juveniles tales como: Capacitaciones en emprendimiento, sexualidad, marroquineria, manualidades, musica, culinaria, ley de infancia y adolescencia,  actividad física, Cineforos, Torneos de integración, Actividades lúdicas (parques,  ajedrez,  bingo,  domino, tenis de mesa,  futbolin), Talleres de artes y oficios, Torneos de Futbolito, Asesoría en asociatividad juvenil, Intercambios  socioculturales juveniles, Respeto y aprecio al patrimonio histórico y arquitectónico del municipio, etc.
En las comunas donde no se tiene casas de la Juventud,  se plantea el gestor juvenil para que desarrolle las actividades en espacios abiertos de la comuna asignada. 
</t>
  </si>
  <si>
    <t xml:space="preserve">Contratación CPS, diseño de estratégias para motivación, acercamiento a agrupaciones y organizaciones juveniles, Adecuación de un punto central de encuentros en el CCOr, Desarrollo procesos: Seguimiento y asesoría Plataforma Juvenil, Operativizacion del Comité Técnico Mpal de Juventud. 
Talleres de formación y capacitaciones en mecanismos de participación juvenil,  legislacion juvenil, apoyo al programa de personeritos, mesas de trabajo en temas juveniles en colegios,  comunas, universidades, ONG, organizaciones y/o expresiones juveniles de la Ciudad de Bucaramanga.  Creación y fortalecimiento  Organizaciones juveniles. 
</t>
  </si>
  <si>
    <t xml:space="preserve">Contratación de talleristas, inicio de programas de formacion habilidades para la generacion de ingresos de los jovenes a traves de diferentes tematicas como: Manualidades,  marroquinería, pintura, danzas, teatro,  estampado, música,  emprendimiento,  creación microempresa,  Talleres de liderazgo juvenil, Organización eventos deportivos, recreativos y culturales,  valores humanos, cultura ciudadana,  entre otros que permitan a los jovenes direccionar su proyecto de vida. 
</t>
  </si>
  <si>
    <t xml:space="preserve">Implementación de una campaña de intervención directa en grupos vulnerables a través de asesoría psicológica, formación en boxeo como mecanismo de control de la agresibidad y promoción de la actividad física como estimulo y premio a la creatividad en la divulgación de mensajes de prevención a través de las redes sociales, Segunda estrategia a través de campaña de prevención de flagelos juveniles en medios másivos de comunicación hablados,  escritos,  redes sociales y demás.
Desarrollar actividades deportivas,  recreativas, culturales, de formación y atención psicológica a través de talleres,  mesas de trabajo entre otros con jóvenes en situacion de vulnerabilidad de la ciudad de Bucaramanga.
</t>
  </si>
  <si>
    <t xml:space="preserve">Convocatoria y activación de la plataforma juvenil de Bucaramanga, Una vez se reglamente la elección de los CMJ en el país, a través de la Registraduría Nacional y Colombia Joven se procede a la elección de la misma. Dando cumplimiento al artículo 60 de la Ley 1622  El Inderbu realizaré en forma continua asesoría y seguimiento a procesos de la plataforma juvenil como organismo autónomo de juventud. 
</t>
  </si>
  <si>
    <t xml:space="preserve">Revisión de los convenios inter-institucionales con las universidades, Recepción y analisis del estado diagnóstico de juventud según acciones estadísticas anteriores, Revisión de estatutos y citación a asamblea de la Plataforma de Juventud como mecanismo asesor y gestor en la Construcción de la Política Publica de Juventud. 
Realizar Convenios interinstitucionales, mesas de trabajo, operativizar el Comité Municipal de Juventud,  realizar diagnóstico juvenil. </t>
  </si>
  <si>
    <t xml:space="preserve">Contratación de personal logístico y operativo, inventario y mantenimiento de materiales y equipos, convocatoria y visitas institucionales para conformación del grupo de apoyos alfabetizadores, capacitación en servicio social (Primeros auxilios, normas de control víal y atención a comunidad) Aprtura de la Recreovía principal del corredor víal carrera 27 - interior UIS, Implementación y apertura de la recreovia itinerante del norte (Empieza en el sector del Café Madrid), Continuación del programa Inderbu en tu barrio, Participación en la organización de la semana de la bicileta , Apoyo en la divulgación e implementación de 2 ciclorutas (dias sin carro y nuevo circuito víal),  Desarrollo de 10 jornadas recreativas masivas, Apoyos a actividades de celebraciones y festejos de carácter deportivo, recreativo y artístico cultural en vías y parques. </t>
  </si>
  <si>
    <t>Contratación de personal de instructores en actividad física dirigida y musicalizada, Estudio y asignación de espacios, Conformación de grupos y re-activación de los ya existentes,   (tres sesiones de clase por semana de una hora cada una), Atención a solicitudes de instructores en actividades esporádicas, Apertura de actvidades de hábitos y estilos de vida saludable en las dos carceles y hogares de reclusión juvenil.</t>
  </si>
  <si>
    <t xml:space="preserve">Convocatorias y proceso de registro e inscripción, a intercolegiados, inter escolaresy  festivales, Desarrollo de los torneos en sus diferentes fases según cronograma nacional y municipal, conforme a lineamientos de Coldeportes Nacional para las diferentes categorias, disciplinas y ramas con las siguientes acciones: Proceso de convocatoria, difusión, promoción, de inscripciones en los colegios.  Reuniones con rectores de colegios para socializar y motivar el proceso de inscripciones a través de la plataforma. Reunión de profesores y coordinadores de colegios públicos y privados para asesoria y apoyo seguimiento al proceso de participacion, Desarrollo de fases correspondientes y presentación en fases departamentales y regionales.
Realizacion y ejecucion fase Municipal de los diferentes torneos tales como: fútbol (Prejuvenil y Juvenil), fútbol sala (Prejuvenil), ramas femenina y masculina. Baloncesto y voleibol en categorías Prejuvenil y juvenil en ramas masculina y femenina. Microfútbol categoría juvenil,  etc..  Desarrollo de encuentros deportivos entre instituciones, festivales de habilidades.  Entrega de premiaciones, participacion de delegaciones a la fase Departamental, Cumplimiento del Calendario establecido a nivel regional y nacional. </t>
  </si>
  <si>
    <t>Programa educativo, de carácter extra curricular, que contribuye a la formación integral de los niños y jóvenes entre los 6 y 12 años del Municipio de Bucaramanga. 1- Orientación en procesos pedagógicos derivados de planes extracurriculares acordes a la edad y a las etapas del proceso de formación deportiva, conformación del equipo de trabajo y unificación de criterios operativos, Estructuración del soporte técnico para la proyección hacia la práctica deportiva competitiva y de altos logros, así como el fortalecimiento de valores para la consolidación de proyectos de vida. Con 22 profesionales del área de la actividad física y tres profesionales de apoyo en psicología,  trabajo social, y Fisioterapia se cubrirán las Escuelas de Formación Deportiva en todas las comunas de la ciudad y al corregimiento 1, Apertura y desarrollo en las siguientes disciplinas deportivas : natación, atletismo, fútbol, microfútbol, patinaje, baloncesto, BMX, tenis de campo, karate, judo, skateboarding, taekwondo, fútbol sala, lucha, y voleibol : Apertura del grupo para discapacidad.</t>
  </si>
  <si>
    <t xml:space="preserve">Contratación del personal y conformación de los centros, Visitas a las Instituciones solicitantes y generación de acuerdos, Activación y desarrollo del programa, Ajustes y verificación de cumplimientos mutuos, Sincronización con las campañas de prevención, Acciones de motivación y reconocimiento sobre la importancia de tener una salud óptima y estilos de vida saludables. Activación de 15 centros con cobertura para 72 sedes de instituciones educativas públicas de básica primaria y preescolar de Bucaramanga,así como hogares del ICBF, Registro y estadística de cobertura en el fortalecimiento del desarrollo físico en la infancia y primera infancia, que ejecuta el gobierno de los ciudadanos. Implementación y dotación, En temporada vacacional, los licenciados responsables de cada Centro brindarán capacitación teórica y práctica a los profesores y responsables de la educación física en colegios, </t>
  </si>
  <si>
    <t>Promoción y divulgación de los programas, Concertación de las disciplinas deportivas y los eventos a realizar, Procesos de contratación, Fase de inscripciones organización, Fase de competencias para las 17 comunas y los tres corregimientos, en treinta y tres (33) disciplinas deportivas, Atención a los sectores de adulto mayor, y apoyos a la comunidad en general</t>
  </si>
  <si>
    <t>Diseño y montaje de jornadas recreo deportivas estructuradas para poblaciones vulnerables (espacios de integración, recreación, convivencia y socialización), Desarrollo de eventos según solicitudes y como celebración de festejos especiales o comunitarios).</t>
  </si>
  <si>
    <t xml:space="preserve">Diseño y preparación de las jornadas, Contactos y gestión de locaciones, Desarrollo de programación vacacional en receso académico de junio-julio, Desarrollo de programación vacacional en receso académico de fin de año, Balance y evaluación del programa. </t>
  </si>
  <si>
    <t>Revisión de convenios inter institucionales, Desarrollo de diplomado en Administración deportiva, Curso de primeros auxilios, Curso de lenguaje de señas,  Cursos de juzgamiento y arbitraje, Cursos en actividad física musicalizada, Cursos de recreación dirigida para instructores y madres de hogares del ICBF, Cursos sobre planeación de entrenamiento para niños en iniciación deportiva, Charlas a padres de familia con hijos en formación sobre las formas ideales deacompañamiento y apoyo al proceso.</t>
  </si>
  <si>
    <t>Las acciones están condicionadas a los requerimientos de apoyo según las programaciones y los proyectos que presenten las ligas o los clubes deportivos del municipio y que se encuentren con reconocimientos vigentes y activos. Apoyos en prestamos de escenarios, apoyos logísticos, apoyos en organización de eventos, apoyos en premiación, y apoyos en los procesos de conformación de clubes, legalizaciones y trámites para e reconocimiento deportivo,</t>
  </si>
  <si>
    <t>Convocatorias y concertación de actividad a apoyar por sector diferencial. Reuniones con la población LGTBI para la organización de eventos deportivos, artísticos y culturales. Actividad para mujeres Hip-Hop en el arte,  Apoyo a la caminata LGTBI. Apoyo a evento de Negritudes e indigenas.</t>
  </si>
  <si>
    <r>
      <t xml:space="preserve">Organización y preparación  de dos eventos generados por iniciativas comunitarias, Desarrollo del festival de </t>
    </r>
    <r>
      <rPr>
        <b/>
        <sz val="12"/>
        <color theme="1"/>
        <rFont val="Arial"/>
        <family val="2"/>
      </rPr>
      <t xml:space="preserve">"Nuevas tendencias del deporte juvenil" </t>
    </r>
    <r>
      <rPr>
        <sz val="12"/>
        <color theme="1"/>
        <rFont val="Arial"/>
        <family val="2"/>
      </rPr>
      <t>entre ellas los eventos de Street Workout, freestyle, skate y ultimate freesby,   Apoyo evento recreodeportivo del sector gastronómico, festival de meseros y otras comunidades organizadas para eventos puntuales de dichas comunidades.</t>
    </r>
  </si>
  <si>
    <t>Organización y temporización de actividades, Intervención en mantenimiento y embellicimiento de 35 escenarios deportivos. Coliseo de tenis de mesa, coliseo Edmundo Luna, pista de carreras patinodromo municipal, zonas aledañas estadio la Flora, campo de lanzamientos  estadio la Flora, canchas multiples polideportivo ciudad Bolivar, gimnasio de street work out,  zonas comunales y recreativas parque ciudad Bolivar, adecuacion zona de graderias y zonas comunes estadio de softbol, cambios de gramados por prado japones diamante, mantenimiento pintura pasto y arreglos menores velodromo, mantenimiento general cancha de la juventud, adecuaciones y recuperacion parque extremo, mantenimiento y adecuaciones zonas comunes y baños pista de BMX, Mantenimiento y embellecimiento fosas y zona de practicas Skate boarding, levantamiento y recontruccion canchas de tenis de campo parque de los niños, adecuaciones zonas administrativas coliseo bicentenario.</t>
  </si>
  <si>
    <t>Avance actividades</t>
  </si>
  <si>
    <t>Porcentaje estimado</t>
  </si>
  <si>
    <t>Actividades de los proyectos</t>
  </si>
  <si>
    <t>Se realizó reunión con el sector cognitivo, se presentó informe en el comité municipal de discapacidad, se asistió a la mesa de discapacidad, se está organizando los juegos recreativos para el sector</t>
  </si>
  <si>
    <t>Se han realizado jornadas de actividad física musicalizada en los barrios de Altos de Betania, reserva la Inmaculada I y II, Campo Madrid, se tiene presencia con el programa de hábitos y estilos de vida saludable tres veces por semana, se ha participado en la mesa sectorial, se está organizando los juegos deportivos y recreativos con la población víctima, esta por concertarse las fechas de las tres jornadas recreodeportivas</t>
  </si>
  <si>
    <t>Se está desarrollando el programa de habitos y estilos de vida saludables en las dos prisiones con actividades tres veces por semana, se ha realizado capacitación en juzgamiento y fundamentación en voleibol en la prisión de mujeres; se está realizando las inscripciones para los juegos deportivos y recreativos carcelarios</t>
  </si>
  <si>
    <t>SE ha realizado reuniones con los delegados de cada comuna, representantes de corregimientos, explicando la metodología de los juegos deportivos y recreativos, se está recibiendo las inscripciones para las ramas masculina y femenina, categoría libre (Corregimientos, comunas, adulto mayor)</t>
  </si>
  <si>
    <t>Se ha organizado y desarrollado 4 jornadas en los sectores de la Inmaculada, Campo Madrid, Altos de Betania, 16 jornadas recreodeportivas en el sector Norte de la ciudad</t>
  </si>
  <si>
    <t>Se ha realizado                       Un curso de actividad física musicalizada.                        Uno en recreación con la ACJ. Uno en recreación a los alfabetizadores.                    Uno en recreación para madres comunitarias.                           En total se han atendido 230 beneficiarios. Se realizó el diplomado en administración deportiva con 25 beneficiarios. Se realizó el curso de juzgamiento y arbitraje en voleibol, baloncesto y microfútbol en la reclusión de mujeres con 64 internas beneficiadas</t>
  </si>
  <si>
    <t>Se han conformado 132 grupos de actividad física permanente con tres sesiones semanales por grupo, se ha apoyado las solicitudes de la comunidad, se atiende los centros de Fas, Niños de Papel, Corpoasis, centros carcelarios  Se tiene inscritos 7400 beneficiarios de los cuales el promedio de asistencia es de 5180 beneficiarios.                          Se ha contratado 28 instructores y dos de COLDEPORTES</t>
  </si>
  <si>
    <t>Seis casas activas y en funcionamiento abiertas cinco dias a la semana,  minimo 4 horas diarias con variada oferta programatica en los barrios Bucaramanga,  Pablo VI,  Girardot,  Campohermoso,  Vereda el Pablon y Centro Cultural del oriente,  se desarrollan actividades deportivas,  recreativas,  talleres,  cineforos,  caminatas,  atencion psicosocial,  conformacion grupos juveniles.  Gestores Juveniles en el corregimiento 2 y 3 y comuna 9</t>
  </si>
  <si>
    <t xml:space="preserve">Desarrollo de procesos de capacitacion en ley 1622, Ley 1885, sistema nacional de juventud,  Ley de participacion en diferentes colegios,  grupos juveniles y casas de la juventud,   participacion en la mesa de niños, niñas y adolescentes con representantes de las casas de la juventud y grupos juveniles,  capacitacion a candidatos a personeros estudiantiles. Reuniones Comite tecnico Mpal de Juventud,  modificacion decreto sistema mpal de juventud 0127. </t>
  </si>
  <si>
    <t xml:space="preserve">Desarrollo de procesos de capacitacion en Marroquineria y country, decoracion del hogar y eventos, fommy,  tarjeteria, culinaria,  musica, danzas y estampados,  proyecto de vida, valores humanos,  marketin para el emprendimiento en las casas de la juventud, grupos juveniles,  instituciones educativas, SRPA, </t>
  </si>
  <si>
    <t xml:space="preserve">Proceso de formacion en habilidades para la vida como estrategia de prevencion en flajelos juveniles en casas de la juventud, instituciones educativas (Colegio Bosconia,  La libertad, Santander, Getsemani),  Grupos juveniles y Barrismo social.  formacion y promocion del boxeo como mecanismo prevencion al pandillismo,  violencia y tolerancia juvenil en diferentes barrios (quinta dania, Campohermoso,  Bucaramanga,  el pablon, casas de la Juventud,  y jovenes del SRPA). Asistencia psicosocial en las casas de la juventud,  colegios y grupos juveniles como medio de mitigacion de las problematicas.   Campaña radial con mensajes de prevencion  (cuñas de 30 ")a traves de caracol radio en las emisoras besame y tropicana cinco dias a la semana con temas de responsabilidad sexual, prevencion al pandillismo,  al consumo de drogas y amor por si mismo durante 7 meses. </t>
  </si>
  <si>
    <t xml:space="preserve">Acompañamiento a la plataforma en las reuniones convocadas,  asesoria en los diferentes temas que son solicitados, custodia archivo original de las reuniones,  comunicaciones, informes, convocatorias diversos temas juveniles via email y whaptsap,  realizacion y seguimiento al proceso de actualizacion de la Plataforma segun requerimiento Procuraduria General nueva ley 1885. </t>
  </si>
  <si>
    <t xml:space="preserve">Cambio de docente en la UNAB,  esperando reactivacion del convenio,  reunion comité Mpal de juventud </t>
  </si>
  <si>
    <t xml:space="preserve">Cierre de inscripciones el 30 de mayo deportes de iniciación, pre infantil e infantil y los deportes individuales con un total de inscritos 9.842 estudiantes y 111 instituciones educativas, desarrollo fase municipal deportes de conjunto en diferentes escenarios deportivos, veedurías en los partidos , asesorias a docentes,  entrega informes Coldeportes. organizacion y planeacion deportes individuales. </t>
  </si>
  <si>
    <t xml:space="preserve">A la fecha el logro de la meta es 100% y en avance de tiempo 50% Se ejecuta el proyecto beneficiando a 1,435 niños entre los 6 y 12 años de edad, en 15 disciplinas deportivas, desarrollando un plan pedagógico de iniciación en las edades de 6 a 9 años y fundamentación deportiva para los niños entre los 10 y 12 años de edad. Se desarrollan diferentes ejercicios y técnicas para el buen desarrollo de las habilidades motrices, así como trabajos de entrenamiento que abarcan la parte física y técnica de la disciplina deportiva. El niño recibe también apoyo profesional psicológico y de trabajo social, a través de talleres lúdicos y estrategias de fortalecimiento de procesos personales y colectivos con fundamentos de valores para la vida; igualmente se realizan escuelas de padres para irradiar a los núcleos familiares.  Se realizan valoraciones fisioterapéuticas y correcciones posturales en los niños que permitan su sano crecimiento.  Se realizan festivales deportivos y recreativos que posibilitan la integración y socialización de los niños con otros grupos de escuelas del INDERBU.    </t>
  </si>
  <si>
    <t>A la fecha el cumplimiento en logro de meta es 100% y en avance en tiempo del 50%. Se ejecuta el proyecto teniendo como espacio de acción el patio de recreo o cancha deportiva de las instituciones educativas, utilizando implementación deportiva como aros, sogas, balones, pelotas recreativas, conos, bastones, escaleras de coordinación y entrenamiento, así como mucha creatividad y carisma de los 15 profesores para con los niños, desarrollando todo un plan curricular durante las clases de deportes en las jornadas académicas.   El plan curricular diseñado en el INDERBU para atender población infantil entre los 3 y 10 años de edad, incluye, de acuerdo a los grados escolares, aspectos como el esquema corporal, es decir, lateralidad y control postural; conductas motrices básicas, como salto, giros, equilibrio, lanzamientos, capacidad de escalar y reptar, entre otras; conductas perceptivo motoras o temporo-espaciales, como coordinación, ritmo y secuencias y aspectos de formación social como trabajo en equipo. Se concientiza a los niños y niñas sobre la importancia del deporte y la actividad física y el autocuidado desde tempranas edades para una vida saludable.</t>
  </si>
  <si>
    <t>A la fecha se han apoyado cuatro iniciativas: Club deportivo Gacelas (atletismo), Club deportivo Pro-Skate (Festival patinaje), Liga de Tenis de Mesa (Torneo Nacional, y Club deportivo Iván Olivares (baloncesto).</t>
  </si>
  <si>
    <t>Apoyo a las acciones del grupo diferencial LGTBIQ en su celebración del día internacional de dicha comunidad, marcha de las familias, grupo de danza urbana expresión Estoraques</t>
  </si>
  <si>
    <t>Apoyo a la iniciativa comunitaria de madres del ICBF, capacitaciones en temas de recreación y montaje de eventos recreo-deportivos en metodo festival de habilidades motrices.</t>
  </si>
  <si>
    <t xml:space="preserve">Se han realizado intervenciones en: Tenis de mesa, coliseo de boxeo,cancha microfutbol coliseo Edmundo Luna, Salón de artes marciales CEL, pista del velodromo, adecuaciones canchas multiples velodromo, pista de atletismo estadio La Flora, campo de lanzamientos , adecuación y replanteamiento sendero de caminantes, campo de saltos, en el patinodromo: pista de ruta, pista plana, pista alterna, gimnasio, cancha de hockey, En Polideportivo Ciudad Bolivar: Cancha de tenis adultos #1, Cancha de tenis adultos #2, muro de calentamiento e individuales, kiosco para reuniones y práctica de aeróbicos, Gimnasio de barras para Street work out, cancha multiple #2, cancha de tenis de campo niños, cancha multiple #3, zona de gimnasio de barras, En el parque extremo: pista de BMX chalenger, pista pro, pista de skate board, cancha sintética, cancha multiple, áreas administrativas y de primeros auxilios, zonas de calentamiento, Diamante de softbol, mantenimiento cancha de futbol sala coliseo Bicentenario, Mantenimiento salones de Judo, Karate y Taekwondo, mantenimiento áreas administrativas. </t>
  </si>
  <si>
    <t>Se ha contratado 17 personas para logística,, se ha cuentado con 60 alfabetizadores de los colegios Bicentenario, Gimnasio Superior, Institución las Américas, la Consolata, la Merced; en el norte se ha contado con 40 alfabetizadores de los colegios Santander, Institución educativa Villas de San Ignacio, Café Madrid, Gustavo Cote Uribe, Colpilar; todos ellos se han capacitado en recreación, emprendimiento, movilidad vial y movilidad sostenible, primeros auxilios (Inderbu, U. Manuela Beltran, Dirección de transito) se han realizado 41 eventos entre recreovias y ciclopaseos; el 25 de febrero se dio apertura a la recreovía en el sector norte, barrio Café Madrid; se apoyó las jornadas del día sin carro.</t>
  </si>
  <si>
    <t>Se tiene planeadas las jornadas y se acordó programar las primeras para la semana de receso en el mes de octubre y las segundas a fin de año, dirigido a 2000 niños escolares de los diferentes sectores de la ciudad</t>
  </si>
  <si>
    <t>30 06 2018</t>
  </si>
  <si>
    <t>0.4</t>
  </si>
  <si>
    <t>0.5</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</si>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</sst>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4" x14ac:knownFonts="1">
    <font>
      <sz val="11"/>
      <color theme="1"/>
      <name val="Arial"/>
      <family val="2"/>
    </font>
    <font>
      <b/>
      <sz val="12"/>
      <color indexed="8"/>
      <name val="Arial"/>
      <family val="2"/>
    </font>
    <font>
      <b/>
      <sz val="12"/>
      <name val="Arial"/>
      <family val="2"/>
    </font>
    <font>
      <sz val="12"/>
      <name val="Arial"/>
      <family val="2"/>
    </font>
    <font>
      <b/>
      <sz val="14"/>
      <color indexed="8"/>
      <name val="Arial"/>
      <family val="2"/>
    </font>
    <font>
      <sz val="12"/>
      <color indexed="8"/>
      <name val="Arial"/>
      <family val="2"/>
    </font>
    <font>
      <sz val="12"/>
      <color theme="1"/>
      <name val="Arial"/>
      <family val="2"/>
    </font>
    <font>
      <sz val="12"/>
      <color rgb="FF000000"/>
      <name val="Arial"/>
      <family val="2"/>
    </font>
    <font>
      <sz val="12"/>
      <color rgb="FFFF0000"/>
      <name val="Arial"/>
      <family val="2"/>
    </font>
    <font>
      <u/>
      <sz val="11"/>
      <color theme="10"/>
      <name val="Arial"/>
      <family val="2"/>
    </font>
    <font>
      <u/>
      <sz val="11"/>
      <color theme="11"/>
      <name val="Arial"/>
      <family val="2"/>
    </font>
    <font>
      <b/>
      <sz val="14"/>
      <color theme="1"/>
      <name val="Arial"/>
      <family val="2"/>
    </font>
    <font>
      <sz val="12"/>
      <color theme="1"/>
      <name val="Calibri"/>
      <family val="2"/>
    </font>
    <font>
      <b/>
      <sz val="12"/>
      <color theme="1"/>
      <name val="Arial"/>
      <family val="2"/>
    </font>
  </fonts>
  <fills count="6">
    <fill>
      <patternFill patternType="none"/>
    </fill>
    <fill>
      <patternFill patternType="gray125"/>
    </fill>
    <fill>
      <patternFill patternType="solid">
        <fgColor rgb="FFFF6600"/>
        <bgColor indexed="64"/>
      </patternFill>
    </fill>
    <fill>
      <patternFill patternType="solid">
        <fgColor rgb="FFFFFF00"/>
        <bgColor indexed="64"/>
      </patternFill>
    </fill>
    <fill>
      <patternFill patternType="solid">
        <fgColor rgb="FF0070C0"/>
        <bgColor indexed="64"/>
      </patternFill>
    </fill>
    <fill>
      <patternFill patternType="solid">
        <fgColor theme="8" tint="0.59999389629810485"/>
        <bgColor indexed="64"/>
      </patternFill>
    </fill>
  </fills>
  <borders count="69">
    <border>
      <left/>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medium">
        <color auto="1"/>
      </bottom>
      <diagonal/>
    </border>
  </borders>
  <cellStyleXfs count="171">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14">
    <xf numFmtId="0" fontId="0" fillId="0" borderId="0" xfId="0"/>
    <xf numFmtId="0" fontId="6" fillId="0" borderId="0" xfId="0" applyFont="1"/>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7"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32" xfId="0" applyFont="1" applyFill="1" applyBorder="1" applyAlignment="1">
      <alignment horizontal="justify" vertical="center" wrapText="1"/>
    </xf>
    <xf numFmtId="0" fontId="7" fillId="0" borderId="32"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7" xfId="0" applyFont="1" applyBorder="1" applyAlignment="1">
      <alignment horizontal="justify" vertical="center" wrapText="1"/>
    </xf>
    <xf numFmtId="164" fontId="3" fillId="0" borderId="19" xfId="0" applyNumberFormat="1" applyFont="1" applyBorder="1" applyAlignment="1" applyProtection="1">
      <alignment horizontal="center" vertical="center"/>
    </xf>
    <xf numFmtId="9" fontId="8" fillId="0" borderId="34" xfId="0" applyNumberFormat="1" applyFont="1" applyBorder="1" applyAlignment="1">
      <alignment horizontal="center" vertical="center"/>
    </xf>
    <xf numFmtId="9" fontId="8" fillId="0" borderId="35" xfId="0" applyNumberFormat="1" applyFont="1" applyBorder="1" applyAlignment="1">
      <alignment horizontal="center" vertical="center"/>
    </xf>
    <xf numFmtId="9" fontId="6" fillId="0" borderId="2" xfId="0" applyNumberFormat="1" applyFont="1" applyBorder="1" applyAlignment="1">
      <alignment horizontal="center" vertical="center"/>
    </xf>
    <xf numFmtId="9" fontId="6" fillId="0" borderId="8" xfId="0" applyNumberFormat="1" applyFont="1" applyBorder="1" applyAlignment="1">
      <alignment horizontal="center" vertical="center"/>
    </xf>
    <xf numFmtId="9" fontId="6" fillId="0" borderId="3" xfId="0" applyNumberFormat="1" applyFont="1" applyBorder="1" applyAlignment="1">
      <alignment horizontal="center" vertical="center"/>
    </xf>
    <xf numFmtId="9" fontId="6" fillId="0" borderId="37" xfId="0" applyNumberFormat="1" applyFont="1" applyBorder="1" applyAlignment="1">
      <alignment horizontal="center" vertical="center"/>
    </xf>
    <xf numFmtId="9" fontId="6" fillId="0" borderId="38" xfId="0" applyNumberFormat="1" applyFont="1" applyBorder="1" applyAlignment="1">
      <alignment horizontal="center" vertical="center"/>
    </xf>
    <xf numFmtId="9" fontId="6" fillId="0" borderId="32" xfId="0" applyNumberFormat="1" applyFont="1" applyBorder="1" applyAlignment="1">
      <alignment horizontal="center" vertical="center"/>
    </xf>
    <xf numFmtId="3" fontId="11" fillId="3" borderId="39" xfId="0" applyNumberFormat="1" applyFont="1" applyFill="1" applyBorder="1" applyAlignment="1">
      <alignment horizontal="center" vertical="center"/>
    </xf>
    <xf numFmtId="3" fontId="11" fillId="3" borderId="33" xfId="0" applyNumberFormat="1" applyFont="1" applyFill="1" applyBorder="1" applyAlignment="1">
      <alignment horizontal="center" vertical="center"/>
    </xf>
    <xf numFmtId="9" fontId="11" fillId="3" borderId="33" xfId="0" applyNumberFormat="1" applyFont="1" applyFill="1" applyBorder="1" applyAlignment="1">
      <alignment horizontal="center" vertical="center"/>
    </xf>
    <xf numFmtId="9" fontId="11" fillId="3" borderId="40"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2" fillId="0" borderId="0" xfId="0" applyFont="1" applyBorder="1" applyAlignment="1">
      <alignment horizontal="center" vertical="center" wrapText="1"/>
    </xf>
    <xf numFmtId="0" fontId="5" fillId="0" borderId="20" xfId="0" applyFont="1" applyFill="1" applyBorder="1" applyAlignment="1">
      <alignment horizontal="justify" vertical="center" wrapText="1"/>
    </xf>
    <xf numFmtId="9" fontId="8" fillId="0" borderId="18" xfId="0" applyNumberFormat="1" applyFont="1" applyBorder="1" applyAlignment="1">
      <alignment horizontal="center" vertical="center"/>
    </xf>
    <xf numFmtId="9" fontId="6" fillId="0" borderId="48" xfId="0" applyNumberFormat="1" applyFont="1" applyBorder="1" applyAlignment="1">
      <alignment horizontal="center" vertical="center"/>
    </xf>
    <xf numFmtId="9" fontId="6" fillId="0" borderId="29" xfId="0" applyNumberFormat="1" applyFont="1" applyBorder="1" applyAlignment="1">
      <alignment horizontal="center" vertical="center"/>
    </xf>
    <xf numFmtId="9" fontId="6" fillId="0" borderId="30" xfId="0" applyNumberFormat="1" applyFont="1" applyBorder="1" applyAlignment="1">
      <alignment horizontal="center" vertical="center"/>
    </xf>
    <xf numFmtId="164" fontId="6" fillId="0" borderId="5" xfId="0" applyNumberFormat="1" applyFont="1" applyBorder="1" applyAlignment="1">
      <alignment horizontal="center" vertical="center"/>
    </xf>
    <xf numFmtId="3" fontId="6" fillId="0" borderId="5" xfId="0" applyNumberFormat="1" applyFont="1" applyBorder="1" applyAlignment="1">
      <alignment horizontal="center" vertical="center"/>
    </xf>
    <xf numFmtId="9" fontId="6" fillId="0" borderId="5" xfId="0" applyNumberFormat="1" applyFont="1" applyBorder="1" applyAlignment="1">
      <alignment horizontal="center" vertical="center"/>
    </xf>
    <xf numFmtId="164" fontId="6" fillId="0" borderId="3" xfId="0" applyNumberFormat="1" applyFont="1" applyBorder="1" applyAlignment="1">
      <alignment horizontal="center" vertical="center"/>
    </xf>
    <xf numFmtId="3" fontId="6" fillId="0" borderId="3" xfId="0" applyNumberFormat="1" applyFont="1" applyBorder="1" applyAlignment="1">
      <alignment horizontal="center" vertical="center"/>
    </xf>
    <xf numFmtId="9" fontId="6" fillId="0" borderId="9" xfId="0" applyNumberFormat="1" applyFont="1" applyBorder="1" applyAlignment="1">
      <alignment horizontal="center" vertical="center"/>
    </xf>
    <xf numFmtId="164"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xf>
    <xf numFmtId="9" fontId="6" fillId="0" borderId="7" xfId="0" applyNumberFormat="1" applyFont="1" applyBorder="1" applyAlignment="1">
      <alignment horizontal="center" vertical="center"/>
    </xf>
    <xf numFmtId="9" fontId="6" fillId="0" borderId="10" xfId="0" applyNumberFormat="1" applyFont="1" applyBorder="1" applyAlignment="1">
      <alignment horizontal="center" vertical="center"/>
    </xf>
    <xf numFmtId="3" fontId="6" fillId="0" borderId="49"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13"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14" xfId="0" applyFont="1" applyBorder="1" applyAlignment="1">
      <alignment horizontal="center" vertical="center"/>
    </xf>
    <xf numFmtId="9" fontId="8" fillId="0" borderId="52" xfId="0" applyNumberFormat="1" applyFont="1" applyBorder="1" applyAlignment="1">
      <alignment horizontal="center" vertical="center"/>
    </xf>
    <xf numFmtId="9" fontId="8" fillId="0" borderId="53"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6" xfId="0" applyNumberFormat="1" applyFont="1" applyBorder="1" applyAlignment="1">
      <alignment horizontal="center" vertical="center"/>
    </xf>
    <xf numFmtId="0" fontId="6" fillId="2" borderId="0" xfId="0" applyFont="1" applyFill="1" applyBorder="1" applyAlignment="1">
      <alignment horizontal="justify" vertical="center" wrapText="1"/>
    </xf>
    <xf numFmtId="164"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3" fontId="6" fillId="2" borderId="0" xfId="0" applyNumberFormat="1" applyFont="1" applyFill="1" applyBorder="1" applyAlignment="1">
      <alignment horizontal="center" vertical="center"/>
    </xf>
    <xf numFmtId="9" fontId="6" fillId="2" borderId="0" xfId="0" applyNumberFormat="1" applyFont="1" applyFill="1" applyBorder="1" applyAlignment="1">
      <alignment horizontal="center" vertical="center"/>
    </xf>
    <xf numFmtId="0" fontId="6" fillId="4" borderId="17" xfId="0" applyFont="1" applyFill="1" applyBorder="1" applyAlignment="1">
      <alignment horizontal="center" vertical="center" wrapText="1"/>
    </xf>
    <xf numFmtId="0" fontId="6" fillId="4" borderId="0" xfId="0" applyFont="1" applyFill="1" applyBorder="1" applyAlignment="1">
      <alignment horizontal="center" vertical="center"/>
    </xf>
    <xf numFmtId="3" fontId="6" fillId="4" borderId="0" xfId="0" applyNumberFormat="1" applyFont="1" applyFill="1" applyBorder="1" applyAlignment="1">
      <alignment horizontal="center" vertical="center"/>
    </xf>
    <xf numFmtId="9" fontId="8" fillId="0" borderId="15" xfId="0" applyNumberFormat="1" applyFont="1" applyBorder="1" applyAlignment="1">
      <alignment horizontal="center" vertical="center"/>
    </xf>
    <xf numFmtId="9" fontId="8" fillId="0" borderId="54" xfId="0" applyNumberFormat="1" applyFont="1" applyBorder="1" applyAlignment="1">
      <alignment horizontal="center" vertical="center"/>
    </xf>
    <xf numFmtId="9" fontId="8" fillId="0" borderId="55"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0" borderId="9" xfId="0" applyNumberFormat="1" applyFont="1" applyBorder="1" applyAlignment="1">
      <alignment horizontal="center" vertical="center"/>
    </xf>
    <xf numFmtId="3" fontId="6" fillId="0" borderId="10" xfId="0" applyNumberFormat="1" applyFont="1" applyBorder="1" applyAlignment="1">
      <alignment horizontal="center" vertical="center"/>
    </xf>
    <xf numFmtId="0" fontId="6" fillId="4" borderId="0" xfId="0" applyFont="1" applyFill="1" applyBorder="1" applyAlignment="1">
      <alignment horizontal="justify" vertical="center" wrapText="1"/>
    </xf>
    <xf numFmtId="164" fontId="6" fillId="4" borderId="0" xfId="0" applyNumberFormat="1" applyFont="1" applyFill="1" applyBorder="1" applyAlignment="1">
      <alignment horizontal="center" vertical="center"/>
    </xf>
    <xf numFmtId="0" fontId="6" fillId="4" borderId="0" xfId="0" applyFont="1" applyFill="1" applyBorder="1" applyAlignment="1">
      <alignment horizontal="center" vertical="center" wrapText="1"/>
    </xf>
    <xf numFmtId="9" fontId="6" fillId="4" borderId="0" xfId="0" applyNumberFormat="1" applyFont="1" applyFill="1" applyBorder="1" applyAlignment="1">
      <alignment horizontal="center" vertical="center"/>
    </xf>
    <xf numFmtId="164" fontId="6" fillId="0" borderId="32" xfId="0" applyNumberFormat="1" applyFont="1" applyBorder="1" applyAlignment="1">
      <alignment horizontal="center" vertical="center"/>
    </xf>
    <xf numFmtId="3" fontId="6" fillId="0" borderId="32" xfId="0" applyNumberFormat="1" applyFont="1" applyBorder="1" applyAlignment="1">
      <alignment horizontal="center" vertical="center"/>
    </xf>
    <xf numFmtId="3" fontId="6" fillId="0" borderId="56" xfId="0" applyNumberFormat="1" applyFont="1" applyBorder="1" applyAlignment="1">
      <alignment horizontal="center" vertical="center"/>
    </xf>
    <xf numFmtId="0" fontId="6" fillId="0" borderId="57" xfId="0" applyFont="1" applyBorder="1" applyAlignment="1">
      <alignment horizontal="center" vertical="center"/>
    </xf>
    <xf numFmtId="16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46" xfId="0" applyNumberFormat="1" applyFont="1" applyBorder="1" applyAlignment="1">
      <alignment horizontal="center" vertical="center"/>
    </xf>
    <xf numFmtId="9" fontId="8" fillId="0" borderId="58" xfId="0" applyNumberFormat="1" applyFont="1" applyBorder="1" applyAlignment="1">
      <alignment horizontal="center" vertical="center"/>
    </xf>
    <xf numFmtId="9" fontId="6" fillId="0" borderId="42" xfId="0" applyNumberFormat="1" applyFont="1" applyBorder="1" applyAlignment="1">
      <alignment horizontal="center" vertical="center"/>
    </xf>
    <xf numFmtId="9" fontId="6" fillId="0" borderId="28" xfId="0" applyNumberFormat="1" applyFont="1" applyBorder="1" applyAlignment="1">
      <alignment horizontal="center" vertical="center"/>
    </xf>
    <xf numFmtId="0" fontId="6" fillId="0" borderId="45" xfId="0" applyFont="1" applyBorder="1" applyAlignment="1">
      <alignment horizontal="center" vertical="center"/>
    </xf>
    <xf numFmtId="9" fontId="6" fillId="0" borderId="1" xfId="0" applyNumberFormat="1" applyFont="1" applyBorder="1" applyAlignment="1">
      <alignment horizontal="center" vertical="center"/>
    </xf>
    <xf numFmtId="164" fontId="6" fillId="0" borderId="43" xfId="0" applyNumberFormat="1" applyFont="1" applyBorder="1" applyAlignment="1">
      <alignment horizontal="center" vertical="center"/>
    </xf>
    <xf numFmtId="0" fontId="7" fillId="0" borderId="43" xfId="0" applyFont="1" applyFill="1" applyBorder="1" applyAlignment="1">
      <alignment horizontal="justify" vertical="center" wrapText="1"/>
    </xf>
    <xf numFmtId="3" fontId="6" fillId="0" borderId="43" xfId="0" applyNumberFormat="1" applyFont="1" applyBorder="1" applyAlignment="1">
      <alignment horizontal="center" vertical="center"/>
    </xf>
    <xf numFmtId="3" fontId="6" fillId="0" borderId="60" xfId="0" applyNumberFormat="1" applyFont="1" applyBorder="1" applyAlignment="1">
      <alignment horizontal="center" vertical="center"/>
    </xf>
    <xf numFmtId="9" fontId="8" fillId="0" borderId="27" xfId="0" applyNumberFormat="1" applyFont="1" applyBorder="1" applyAlignment="1">
      <alignment horizontal="center" vertical="center"/>
    </xf>
    <xf numFmtId="9" fontId="6" fillId="0" borderId="59" xfId="0" applyNumberFormat="1" applyFont="1" applyBorder="1" applyAlignment="1">
      <alignment horizontal="center" vertical="center"/>
    </xf>
    <xf numFmtId="9" fontId="6" fillId="0" borderId="44" xfId="0" applyNumberFormat="1" applyFont="1" applyBorder="1" applyAlignment="1">
      <alignment horizontal="center" vertical="center"/>
    </xf>
    <xf numFmtId="0" fontId="6" fillId="0" borderId="61" xfId="0" applyFont="1" applyBorder="1" applyAlignment="1">
      <alignment horizontal="center" vertical="center"/>
    </xf>
    <xf numFmtId="9" fontId="6" fillId="0" borderId="43" xfId="0" applyNumberFormat="1" applyFont="1" applyBorder="1" applyAlignment="1">
      <alignment horizontal="center" vertical="center"/>
    </xf>
    <xf numFmtId="0" fontId="6" fillId="0" borderId="39" xfId="0" applyFont="1" applyBorder="1" applyAlignment="1">
      <alignment horizontal="justify" vertical="center" wrapText="1"/>
    </xf>
    <xf numFmtId="164" fontId="6" fillId="0" borderId="33" xfId="0" applyNumberFormat="1" applyFont="1" applyBorder="1" applyAlignment="1">
      <alignment horizontal="center" vertical="center"/>
    </xf>
    <xf numFmtId="0" fontId="7" fillId="0" borderId="33" xfId="0" applyFont="1" applyBorder="1" applyAlignment="1">
      <alignment horizontal="justify" vertical="center" wrapText="1"/>
    </xf>
    <xf numFmtId="3" fontId="6" fillId="0" borderId="33" xfId="0" applyNumberFormat="1" applyFont="1" applyBorder="1" applyAlignment="1">
      <alignment horizontal="center" vertical="center"/>
    </xf>
    <xf numFmtId="3" fontId="6" fillId="0" borderId="62" xfId="0" applyNumberFormat="1" applyFont="1" applyBorder="1" applyAlignment="1">
      <alignment horizontal="center" vertical="center"/>
    </xf>
    <xf numFmtId="9" fontId="8" fillId="0" borderId="41" xfId="0" applyNumberFormat="1" applyFont="1" applyBorder="1" applyAlignment="1">
      <alignment horizontal="center" vertical="center"/>
    </xf>
    <xf numFmtId="9" fontId="6" fillId="0" borderId="39" xfId="0" applyNumberFormat="1" applyFont="1" applyBorder="1" applyAlignment="1">
      <alignment horizontal="center" vertical="center"/>
    </xf>
    <xf numFmtId="9" fontId="6" fillId="0" borderId="40" xfId="0" applyNumberFormat="1" applyFont="1" applyBorder="1" applyAlignment="1">
      <alignment horizontal="center" vertical="center"/>
    </xf>
    <xf numFmtId="0" fontId="6" fillId="0" borderId="63" xfId="0" applyFont="1" applyBorder="1" applyAlignment="1">
      <alignment horizontal="center" vertical="center"/>
    </xf>
    <xf numFmtId="9" fontId="6" fillId="0" borderId="33" xfId="0" applyNumberFormat="1" applyFont="1" applyBorder="1" applyAlignment="1">
      <alignment horizontal="center" vertical="center"/>
    </xf>
    <xf numFmtId="0" fontId="6" fillId="0" borderId="61" xfId="0" applyFont="1" applyFill="1" applyBorder="1" applyAlignment="1">
      <alignment horizontal="justify" vertical="center" wrapText="1"/>
    </xf>
    <xf numFmtId="0" fontId="6" fillId="0" borderId="63" xfId="0" applyFont="1" applyBorder="1" applyAlignment="1">
      <alignment horizontal="justify" vertical="center" wrapText="1"/>
    </xf>
    <xf numFmtId="0" fontId="6" fillId="4" borderId="47" xfId="0" applyFont="1" applyFill="1" applyBorder="1" applyAlignment="1">
      <alignment horizontal="center" vertical="center" wrapText="1"/>
    </xf>
    <xf numFmtId="0" fontId="6" fillId="2" borderId="17" xfId="0" applyFont="1" applyFill="1" applyBorder="1" applyAlignment="1">
      <alignment horizontal="center" vertical="center" wrapText="1"/>
    </xf>
    <xf numFmtId="9" fontId="11" fillId="3" borderId="39" xfId="0" applyNumberFormat="1" applyFont="1" applyFill="1" applyBorder="1" applyAlignment="1">
      <alignment horizontal="center" vertical="center"/>
    </xf>
    <xf numFmtId="0" fontId="6" fillId="0" borderId="64" xfId="0" applyFont="1" applyBorder="1" applyAlignment="1">
      <alignment horizontal="justify" vertical="center" wrapText="1"/>
    </xf>
    <xf numFmtId="164" fontId="6" fillId="0" borderId="20" xfId="0" applyNumberFormat="1" applyFont="1" applyBorder="1" applyAlignment="1">
      <alignment horizontal="center" vertical="center"/>
    </xf>
    <xf numFmtId="3" fontId="6" fillId="0" borderId="20" xfId="0" applyNumberFormat="1" applyFont="1" applyBorder="1" applyAlignment="1">
      <alignment horizontal="center" vertical="center"/>
    </xf>
    <xf numFmtId="3" fontId="6" fillId="0" borderId="65" xfId="0" applyNumberFormat="1" applyFont="1" applyBorder="1" applyAlignment="1">
      <alignment horizontal="center" vertical="center"/>
    </xf>
    <xf numFmtId="9" fontId="8" fillId="0" borderId="11" xfId="0" applyNumberFormat="1" applyFont="1" applyBorder="1" applyAlignment="1">
      <alignment horizontal="center" vertical="center"/>
    </xf>
    <xf numFmtId="9" fontId="6" fillId="0" borderId="22" xfId="0" applyNumberFormat="1" applyFont="1" applyBorder="1" applyAlignment="1">
      <alignment horizontal="center" vertical="center"/>
    </xf>
    <xf numFmtId="9" fontId="6" fillId="0" borderId="23" xfId="0" applyNumberFormat="1" applyFont="1" applyBorder="1" applyAlignment="1">
      <alignment horizontal="center" vertical="center"/>
    </xf>
    <xf numFmtId="0" fontId="6" fillId="0" borderId="64" xfId="0" applyFont="1" applyBorder="1" applyAlignment="1">
      <alignment horizontal="center" vertical="center"/>
    </xf>
    <xf numFmtId="9" fontId="6" fillId="0" borderId="20" xfId="0" applyNumberFormat="1" applyFont="1" applyBorder="1" applyAlignment="1">
      <alignment horizontal="center" vertical="center"/>
    </xf>
    <xf numFmtId="0" fontId="6" fillId="0" borderId="66" xfId="0" applyFont="1" applyBorder="1" applyAlignment="1">
      <alignment horizontal="justify" vertical="center" wrapText="1"/>
    </xf>
    <xf numFmtId="164" fontId="6" fillId="0" borderId="30" xfId="0" applyNumberFormat="1" applyFont="1" applyBorder="1" applyAlignment="1">
      <alignment horizontal="center" vertical="center"/>
    </xf>
    <xf numFmtId="0" fontId="7" fillId="0" borderId="30" xfId="0" applyFont="1" applyFill="1" applyBorder="1" applyAlignment="1">
      <alignment horizontal="justify" vertical="center" wrapText="1"/>
    </xf>
    <xf numFmtId="3" fontId="6" fillId="0" borderId="30" xfId="0" applyNumberFormat="1" applyFont="1" applyBorder="1" applyAlignment="1">
      <alignment horizontal="center" vertical="center"/>
    </xf>
    <xf numFmtId="3" fontId="6" fillId="0" borderId="67" xfId="0" applyNumberFormat="1" applyFont="1" applyBorder="1" applyAlignment="1">
      <alignment horizontal="center" vertical="center"/>
    </xf>
    <xf numFmtId="0" fontId="6" fillId="0" borderId="66" xfId="0" applyFont="1" applyBorder="1" applyAlignment="1">
      <alignment horizontal="center" vertical="center"/>
    </xf>
    <xf numFmtId="0" fontId="3" fillId="0" borderId="33" xfId="0" applyFont="1" applyFill="1" applyBorder="1" applyAlignment="1">
      <alignment horizontal="justify" vertical="center" wrapText="1"/>
    </xf>
    <xf numFmtId="3" fontId="6" fillId="2" borderId="55" xfId="0" applyNumberFormat="1" applyFont="1" applyFill="1" applyBorder="1" applyAlignment="1">
      <alignment horizontal="center" vertical="center"/>
    </xf>
    <xf numFmtId="3" fontId="6" fillId="4" borderId="55" xfId="0" applyNumberFormat="1" applyFont="1" applyFill="1" applyBorder="1" applyAlignment="1">
      <alignment horizontal="center" vertical="center"/>
    </xf>
    <xf numFmtId="0" fontId="3" fillId="0" borderId="7" xfId="0" applyFont="1" applyFill="1" applyBorder="1" applyAlignment="1">
      <alignment horizontal="justify" vertical="center" wrapText="1"/>
    </xf>
    <xf numFmtId="9" fontId="6" fillId="0" borderId="65" xfId="0" applyNumberFormat="1" applyFont="1" applyBorder="1" applyAlignment="1">
      <alignment horizontal="center" vertical="center"/>
    </xf>
    <xf numFmtId="9" fontId="6" fillId="0" borderId="62" xfId="0" applyNumberFormat="1" applyFont="1" applyBorder="1" applyAlignment="1">
      <alignment horizontal="center" vertical="center"/>
    </xf>
    <xf numFmtId="9" fontId="6" fillId="0" borderId="67" xfId="0" applyNumberFormat="1" applyFont="1" applyBorder="1" applyAlignment="1">
      <alignment horizontal="center" vertical="center"/>
    </xf>
    <xf numFmtId="9" fontId="6" fillId="0" borderId="49" xfId="0" applyNumberFormat="1" applyFont="1" applyBorder="1" applyAlignment="1">
      <alignment horizontal="center" vertical="center"/>
    </xf>
    <xf numFmtId="9" fontId="6" fillId="0" borderId="36" xfId="0" applyNumberFormat="1" applyFont="1" applyBorder="1" applyAlignment="1">
      <alignment horizontal="center" vertical="center"/>
    </xf>
    <xf numFmtId="9" fontId="6" fillId="0" borderId="13" xfId="0" applyNumberFormat="1" applyFont="1" applyBorder="1" applyAlignment="1">
      <alignment horizontal="center" vertical="center"/>
    </xf>
    <xf numFmtId="9" fontId="6" fillId="0" borderId="56" xfId="0" applyNumberFormat="1" applyFont="1" applyBorder="1" applyAlignment="1">
      <alignment horizontal="center" vertical="center"/>
    </xf>
    <xf numFmtId="9" fontId="6" fillId="0" borderId="46" xfId="0" applyNumberFormat="1" applyFont="1" applyBorder="1" applyAlignment="1">
      <alignment horizontal="center" vertical="center"/>
    </xf>
    <xf numFmtId="9" fontId="6" fillId="0" borderId="60" xfId="0" applyNumberFormat="1" applyFont="1" applyBorder="1" applyAlignment="1">
      <alignment horizontal="center" vertical="center"/>
    </xf>
    <xf numFmtId="9" fontId="11" fillId="3" borderId="62" xfId="0" applyNumberFormat="1" applyFont="1" applyFill="1" applyBorder="1" applyAlignment="1">
      <alignment horizontal="center" vertical="center"/>
    </xf>
    <xf numFmtId="0" fontId="2" fillId="0" borderId="18" xfId="0" applyFont="1" applyFill="1" applyBorder="1" applyAlignment="1" applyProtection="1">
      <alignment horizontal="center" vertical="center" wrapText="1"/>
    </xf>
    <xf numFmtId="9" fontId="6" fillId="0" borderId="49" xfId="0" applyNumberFormat="1" applyFont="1" applyBorder="1" applyAlignment="1">
      <alignment horizontal="center" vertical="center" wrapText="1"/>
    </xf>
    <xf numFmtId="9" fontId="6" fillId="0" borderId="36" xfId="0" applyNumberFormat="1" applyFont="1" applyBorder="1" applyAlignment="1">
      <alignment horizontal="center" vertical="center" wrapText="1"/>
    </xf>
    <xf numFmtId="9" fontId="6" fillId="0" borderId="13" xfId="0" applyNumberFormat="1" applyFont="1" applyBorder="1" applyAlignment="1">
      <alignment horizontal="center" vertical="center" wrapText="1"/>
    </xf>
    <xf numFmtId="0" fontId="12" fillId="0" borderId="41" xfId="0" applyFont="1" applyBorder="1" applyAlignment="1">
      <alignment horizontal="justify" vertical="center" wrapText="1"/>
    </xf>
    <xf numFmtId="9" fontId="6" fillId="0" borderId="46" xfId="0" applyNumberFormat="1" applyFont="1" applyBorder="1" applyAlignment="1">
      <alignment horizontal="justify" vertical="justify" wrapText="1"/>
    </xf>
    <xf numFmtId="9" fontId="6" fillId="0" borderId="56" xfId="0" applyNumberFormat="1" applyFont="1" applyBorder="1" applyAlignment="1">
      <alignment horizontal="justify" vertical="justify" wrapText="1"/>
    </xf>
    <xf numFmtId="9" fontId="6" fillId="0" borderId="65" xfId="0" applyNumberFormat="1" applyFont="1" applyBorder="1" applyAlignment="1">
      <alignment horizontal="justify" vertical="center" wrapText="1"/>
    </xf>
    <xf numFmtId="9" fontId="6" fillId="0" borderId="62" xfId="0" applyNumberFormat="1" applyFont="1" applyBorder="1" applyAlignment="1">
      <alignment horizontal="justify" vertical="center" wrapText="1"/>
    </xf>
    <xf numFmtId="9" fontId="6" fillId="0" borderId="67" xfId="0" applyNumberFormat="1" applyFont="1" applyBorder="1" applyAlignment="1">
      <alignment horizontal="justify" vertical="center" wrapText="1"/>
    </xf>
    <xf numFmtId="9" fontId="6" fillId="0" borderId="49" xfId="0" applyNumberFormat="1" applyFont="1" applyBorder="1" applyAlignment="1">
      <alignment horizontal="justify" vertical="center" wrapText="1"/>
    </xf>
    <xf numFmtId="9" fontId="6" fillId="0" borderId="36" xfId="0" applyNumberFormat="1" applyFont="1" applyBorder="1" applyAlignment="1">
      <alignment horizontal="justify" vertical="center" wrapText="1"/>
    </xf>
    <xf numFmtId="9" fontId="6" fillId="0" borderId="13" xfId="0" applyNumberFormat="1" applyFont="1" applyBorder="1" applyAlignment="1">
      <alignment horizontal="justify" vertical="center" wrapText="1"/>
    </xf>
    <xf numFmtId="9" fontId="6" fillId="0" borderId="60" xfId="0" applyNumberFormat="1" applyFont="1" applyBorder="1" applyAlignment="1">
      <alignment horizontal="justify" vertical="center" wrapText="1"/>
    </xf>
    <xf numFmtId="1" fontId="6" fillId="0" borderId="65" xfId="0" applyNumberFormat="1" applyFont="1" applyBorder="1" applyAlignment="1">
      <alignment horizontal="justify" vertical="center"/>
    </xf>
    <xf numFmtId="9" fontId="6" fillId="0" borderId="20" xfId="0" applyNumberFormat="1" applyFont="1" applyBorder="1" applyAlignment="1">
      <alignment vertical="center" wrapText="1"/>
    </xf>
    <xf numFmtId="0" fontId="6" fillId="0" borderId="11" xfId="0" applyFont="1" applyBorder="1" applyAlignment="1">
      <alignment horizontal="center" vertical="center" wrapText="1"/>
    </xf>
    <xf numFmtId="0" fontId="3"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44" xfId="0" applyFont="1" applyBorder="1" applyAlignment="1">
      <alignment horizontal="center" vertical="center" wrapText="1"/>
    </xf>
    <xf numFmtId="9" fontId="6" fillId="2" borderId="68" xfId="0" applyNumberFormat="1" applyFont="1" applyFill="1" applyBorder="1" applyAlignment="1">
      <alignment horizontal="center" vertical="center"/>
    </xf>
    <xf numFmtId="0" fontId="6" fillId="0" borderId="12" xfId="0" applyFont="1" applyBorder="1" applyAlignment="1">
      <alignment horizontal="center" vertical="center" wrapText="1"/>
    </xf>
    <xf numFmtId="9" fontId="6" fillId="4" borderId="68" xfId="0" applyNumberFormat="1" applyFont="1" applyFill="1" applyBorder="1" applyAlignment="1">
      <alignment horizontal="center" vertical="center"/>
    </xf>
    <xf numFmtId="0" fontId="6" fillId="0" borderId="0" xfId="0" applyFont="1" applyBorder="1"/>
    <xf numFmtId="0" fontId="6" fillId="0" borderId="41" xfId="0" applyFont="1" applyBorder="1" applyAlignment="1">
      <alignment vertical="top" wrapText="1"/>
    </xf>
    <xf numFmtId="9" fontId="6" fillId="0" borderId="4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1" fillId="0" borderId="47"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6" fillId="0" borderId="11"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0"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57" xfId="0" applyFont="1" applyBorder="1" applyAlignment="1">
      <alignment horizontal="justify" vertical="center" wrapText="1"/>
    </xf>
    <xf numFmtId="0" fontId="6" fillId="0" borderId="51" xfId="0" applyFont="1" applyBorder="1" applyAlignment="1">
      <alignment horizontal="justify" vertical="center" wrapText="1"/>
    </xf>
    <xf numFmtId="0" fontId="6" fillId="0" borderId="45"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0" xfId="0" applyFont="1" applyAlignment="1">
      <alignment horizontal="center" vertical="center" wrapText="1"/>
    </xf>
    <xf numFmtId="0" fontId="2" fillId="0" borderId="22"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4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1" xfId="0" applyFont="1" applyBorder="1" applyAlignment="1">
      <alignment vertical="center" wrapText="1"/>
    </xf>
    <xf numFmtId="0" fontId="6" fillId="0" borderId="11" xfId="0" applyFont="1" applyBorder="1" applyAlignment="1">
      <alignment vertical="top" wrapText="1"/>
    </xf>
    <xf numFmtId="0" fontId="6" fillId="0" borderId="11" xfId="0" applyFont="1" applyBorder="1" applyAlignment="1">
      <alignment vertical="center" wrapText="1"/>
    </xf>
    <xf numFmtId="0" fontId="6" fillId="5" borderId="41" xfId="0" applyFont="1" applyFill="1" applyBorder="1" applyAlignment="1">
      <alignment vertical="justify" wrapText="1"/>
    </xf>
    <xf numFmtId="0" fontId="6" fillId="5" borderId="41" xfId="0" applyFont="1" applyFill="1" applyBorder="1" applyAlignment="1">
      <alignment vertical="center" wrapText="1"/>
    </xf>
  </cellXfs>
  <cellStyles count="17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34"/>
  <sheetViews>
    <sheetView tabSelected="1" topLeftCell="H31" zoomScale="70" zoomScaleNormal="70" workbookViewId="0">
      <selection activeCell="Q32" sqref="Q32"/>
    </sheetView>
  </sheetViews>
  <sheetFormatPr baseColWidth="10" defaultColWidth="10.75" defaultRowHeight="15" x14ac:dyDescent="0.2"/>
  <cols>
    <col min="1" max="1" width="2.375" style="1" customWidth="1"/>
    <col min="2" max="2" width="20.75" style="1" customWidth="1"/>
    <col min="3" max="4" width="19.75" style="1" customWidth="1"/>
    <col min="5" max="5" width="15.375" style="1" customWidth="1"/>
    <col min="6" max="6" width="16.375" style="1" customWidth="1"/>
    <col min="7" max="7" width="36.25" style="1" customWidth="1"/>
    <col min="8" max="8" width="13.75" style="1" customWidth="1"/>
    <col min="9" max="9" width="12.75" style="1" hidden="1" customWidth="1"/>
    <col min="10" max="11" width="9.625" style="1" customWidth="1"/>
    <col min="12" max="12" width="9.75" style="1" hidden="1" customWidth="1"/>
    <col min="13" max="13" width="14.125" style="1" customWidth="1"/>
    <col min="14" max="14" width="17.75" style="1" customWidth="1"/>
    <col min="15" max="15" width="13.125" style="1" customWidth="1"/>
    <col min="16" max="18" width="23.625" style="1" customWidth="1"/>
    <col min="19" max="19" width="12.625" style="1" customWidth="1"/>
    <col min="20" max="20" width="7.875" style="1" customWidth="1"/>
    <col min="21" max="21" width="47.375" style="1" customWidth="1"/>
    <col min="22" max="22" width="26.5" style="1" customWidth="1"/>
    <col min="23" max="23" width="28" style="1" customWidth="1"/>
    <col min="24" max="24" width="12" style="1" bestFit="1" customWidth="1"/>
    <col min="25" max="16384" width="10.75" style="1"/>
  </cols>
  <sheetData>
    <row r="2" spans="2:24" ht="20.100000000000001" customHeight="1" x14ac:dyDescent="0.2">
      <c r="B2" s="185" t="s">
        <v>13</v>
      </c>
      <c r="C2" s="185"/>
      <c r="D2" s="185"/>
      <c r="E2" s="185"/>
      <c r="F2" s="185"/>
      <c r="G2" s="185"/>
      <c r="H2" s="185"/>
      <c r="I2" s="185"/>
      <c r="J2" s="185"/>
      <c r="K2" s="185"/>
      <c r="L2" s="185"/>
      <c r="M2" s="185"/>
      <c r="N2" s="185"/>
      <c r="O2" s="185"/>
      <c r="P2" s="185"/>
      <c r="Q2" s="185"/>
      <c r="R2" s="185"/>
      <c r="S2" s="185"/>
      <c r="T2" s="185"/>
      <c r="U2" s="185"/>
      <c r="V2" s="185"/>
    </row>
    <row r="3" spans="2:24" ht="20.100000000000001" customHeight="1" x14ac:dyDescent="0.2">
      <c r="B3" s="185" t="s">
        <v>16</v>
      </c>
      <c r="C3" s="185"/>
      <c r="D3" s="185"/>
      <c r="E3" s="185"/>
      <c r="F3" s="185"/>
      <c r="G3" s="185"/>
      <c r="H3" s="185"/>
      <c r="I3" s="185"/>
      <c r="J3" s="185"/>
      <c r="K3" s="185"/>
      <c r="L3" s="185"/>
      <c r="M3" s="185"/>
      <c r="N3" s="185"/>
      <c r="O3" s="185"/>
      <c r="P3" s="185"/>
      <c r="Q3" s="185"/>
      <c r="R3" s="185"/>
      <c r="S3" s="185"/>
      <c r="T3" s="185"/>
      <c r="U3" s="185"/>
      <c r="V3" s="185"/>
    </row>
    <row r="4" spans="2:24" ht="20.100000000000001" customHeight="1" thickBot="1" x14ac:dyDescent="0.25">
      <c r="B4" s="185" t="s">
        <v>76</v>
      </c>
      <c r="C4" s="185"/>
      <c r="D4" s="185"/>
      <c r="E4" s="185"/>
      <c r="F4" s="185"/>
      <c r="G4" s="185"/>
      <c r="H4" s="185"/>
      <c r="I4" s="185"/>
      <c r="J4" s="185"/>
      <c r="K4" s="185"/>
      <c r="L4" s="185"/>
      <c r="M4" s="185"/>
      <c r="N4" s="185"/>
      <c r="O4" s="185"/>
      <c r="P4" s="185"/>
      <c r="Q4" s="185"/>
      <c r="R4" s="185"/>
      <c r="S4" s="185"/>
      <c r="T4" s="185"/>
      <c r="U4" s="185"/>
      <c r="V4" s="185"/>
    </row>
    <row r="5" spans="2:24" ht="18" customHeight="1" thickBot="1" x14ac:dyDescent="0.25">
      <c r="B5" s="2" t="s">
        <v>1</v>
      </c>
      <c r="C5" s="3" t="s">
        <v>10</v>
      </c>
      <c r="D5" s="4"/>
      <c r="E5" s="4"/>
      <c r="F5" s="4"/>
      <c r="G5" s="4"/>
      <c r="H5" s="4"/>
      <c r="I5" s="4"/>
      <c r="J5" s="4"/>
      <c r="K5" s="4"/>
      <c r="L5" s="4"/>
      <c r="M5" s="4"/>
      <c r="N5" s="4"/>
      <c r="O5" s="4"/>
      <c r="P5" s="4"/>
      <c r="Q5" s="4"/>
      <c r="R5" s="4"/>
      <c r="S5" s="4"/>
      <c r="T5" s="4"/>
      <c r="U5" s="4"/>
      <c r="V5" s="4"/>
    </row>
    <row r="6" spans="2:24" ht="18" customHeight="1" thickBot="1" x14ac:dyDescent="0.25">
      <c r="B6" s="139">
        <v>2018</v>
      </c>
      <c r="C6" s="16" t="s">
        <v>145</v>
      </c>
      <c r="D6" s="186" t="s">
        <v>77</v>
      </c>
      <c r="E6" s="187"/>
      <c r="F6" s="187"/>
      <c r="G6" s="187"/>
      <c r="H6" s="187"/>
      <c r="I6" s="187"/>
      <c r="J6" s="187"/>
      <c r="K6" s="188"/>
      <c r="L6" s="4"/>
      <c r="M6" s="4"/>
      <c r="N6" s="4"/>
      <c r="O6" s="4"/>
      <c r="P6" s="4"/>
      <c r="Q6" s="4"/>
      <c r="R6" s="4"/>
      <c r="S6" s="4"/>
      <c r="T6" s="4"/>
      <c r="U6" s="4"/>
      <c r="V6" s="4"/>
    </row>
    <row r="7" spans="2:24" ht="30" customHeight="1" x14ac:dyDescent="0.2">
      <c r="B7" s="189" t="s">
        <v>14</v>
      </c>
      <c r="C7" s="192" t="s">
        <v>15</v>
      </c>
      <c r="D7" s="195" t="s">
        <v>0</v>
      </c>
      <c r="E7" s="198" t="s">
        <v>2</v>
      </c>
      <c r="F7" s="198"/>
      <c r="G7" s="198" t="s">
        <v>3</v>
      </c>
      <c r="H7" s="198"/>
      <c r="I7" s="198"/>
      <c r="J7" s="198"/>
      <c r="K7" s="200"/>
      <c r="L7" s="5"/>
      <c r="M7" s="195" t="s">
        <v>4</v>
      </c>
      <c r="N7" s="200"/>
      <c r="O7" s="167" t="s">
        <v>20</v>
      </c>
      <c r="P7" s="168"/>
      <c r="Q7" s="168"/>
      <c r="R7" s="168"/>
      <c r="S7" s="168"/>
      <c r="T7" s="168"/>
      <c r="U7" s="167" t="s">
        <v>122</v>
      </c>
      <c r="V7" s="168"/>
      <c r="W7" s="168"/>
      <c r="X7" s="169"/>
    </row>
    <row r="8" spans="2:24" ht="17.100000000000001" customHeight="1" thickBot="1" x14ac:dyDescent="0.25">
      <c r="B8" s="190"/>
      <c r="C8" s="193"/>
      <c r="D8" s="196"/>
      <c r="E8" s="199"/>
      <c r="F8" s="199"/>
      <c r="G8" s="199" t="s">
        <v>5</v>
      </c>
      <c r="H8" s="201" t="s">
        <v>80</v>
      </c>
      <c r="I8" s="201" t="s">
        <v>21</v>
      </c>
      <c r="J8" s="204" t="s">
        <v>79</v>
      </c>
      <c r="K8" s="206" t="s">
        <v>81</v>
      </c>
      <c r="L8" s="6"/>
      <c r="M8" s="181" t="s">
        <v>6</v>
      </c>
      <c r="N8" s="183" t="s">
        <v>7</v>
      </c>
      <c r="O8" s="170"/>
      <c r="P8" s="171"/>
      <c r="Q8" s="171"/>
      <c r="R8" s="171"/>
      <c r="S8" s="171"/>
      <c r="T8" s="171"/>
      <c r="U8" s="170"/>
      <c r="V8" s="171"/>
      <c r="W8" s="171"/>
      <c r="X8" s="172"/>
    </row>
    <row r="9" spans="2:24" ht="37.5" customHeight="1" thickBot="1" x14ac:dyDescent="0.25">
      <c r="B9" s="191"/>
      <c r="C9" s="194"/>
      <c r="D9" s="197"/>
      <c r="E9" s="29" t="s">
        <v>8</v>
      </c>
      <c r="F9" s="29" t="s">
        <v>9</v>
      </c>
      <c r="G9" s="201"/>
      <c r="H9" s="202"/>
      <c r="I9" s="203"/>
      <c r="J9" s="205"/>
      <c r="K9" s="207"/>
      <c r="L9" s="30"/>
      <c r="M9" s="182"/>
      <c r="N9" s="184"/>
      <c r="O9" s="156" t="s">
        <v>19</v>
      </c>
      <c r="P9" s="157" t="s">
        <v>17</v>
      </c>
      <c r="Q9" s="158" t="s">
        <v>18</v>
      </c>
      <c r="R9" s="159" t="s">
        <v>82</v>
      </c>
      <c r="S9" s="159" t="s">
        <v>11</v>
      </c>
      <c r="T9" s="159" t="s">
        <v>12</v>
      </c>
      <c r="U9" s="159" t="s">
        <v>83</v>
      </c>
      <c r="V9" s="160" t="s">
        <v>84</v>
      </c>
      <c r="W9" s="155" t="s">
        <v>120</v>
      </c>
      <c r="X9" s="162" t="s">
        <v>121</v>
      </c>
    </row>
    <row r="10" spans="2:24" ht="105.75" thickBot="1" x14ac:dyDescent="0.25">
      <c r="B10" s="173" t="s">
        <v>49</v>
      </c>
      <c r="C10" s="173" t="s">
        <v>48</v>
      </c>
      <c r="D10" s="110" t="s">
        <v>44</v>
      </c>
      <c r="E10" s="111">
        <v>43101</v>
      </c>
      <c r="F10" s="111">
        <v>43465</v>
      </c>
      <c r="G10" s="31" t="s">
        <v>22</v>
      </c>
      <c r="H10" s="112">
        <v>4</v>
      </c>
      <c r="I10" s="43" t="e">
        <f>+J10+(#REF!-#REF!)</f>
        <v>#REF!</v>
      </c>
      <c r="J10" s="112">
        <v>1</v>
      </c>
      <c r="K10" s="113" t="s">
        <v>146</v>
      </c>
      <c r="L10" s="114" t="e">
        <f>+K10/J10</f>
        <v>#VALUE!</v>
      </c>
      <c r="M10" s="115"/>
      <c r="N10" s="116" t="e">
        <f>IF(J10=0," -",IF(L10&gt;100%,100%,L10))</f>
        <v>#VALUE!</v>
      </c>
      <c r="O10" s="117" t="s">
        <v>85</v>
      </c>
      <c r="P10" s="112">
        <v>109201</v>
      </c>
      <c r="Q10" s="112">
        <v>39444</v>
      </c>
      <c r="R10" s="112">
        <v>0</v>
      </c>
      <c r="S10" s="118">
        <f>IF(P10=0," -",Q10/P10)</f>
        <v>0.36120548346626863</v>
      </c>
      <c r="T10" s="129" t="s">
        <v>63</v>
      </c>
      <c r="U10" s="146" t="s">
        <v>98</v>
      </c>
      <c r="V10" s="129" t="s">
        <v>88</v>
      </c>
      <c r="W10" s="165" t="s">
        <v>123</v>
      </c>
      <c r="X10" s="166">
        <v>0.4</v>
      </c>
    </row>
    <row r="11" spans="2:24" ht="240.75" thickBot="1" x14ac:dyDescent="0.25">
      <c r="B11" s="174"/>
      <c r="C11" s="174"/>
      <c r="D11" s="95" t="s">
        <v>45</v>
      </c>
      <c r="E11" s="96">
        <v>43101</v>
      </c>
      <c r="F11" s="96">
        <v>43465</v>
      </c>
      <c r="G11" s="125" t="s">
        <v>23</v>
      </c>
      <c r="H11" s="98">
        <v>4</v>
      </c>
      <c r="I11" s="43" t="e">
        <f>+J11+(#REF!-#REF!)</f>
        <v>#REF!</v>
      </c>
      <c r="J11" s="98">
        <v>1</v>
      </c>
      <c r="K11" s="99" t="s">
        <v>146</v>
      </c>
      <c r="L11" s="100" t="e">
        <f t="shared" ref="L11:L33" si="0">+K11/J11</f>
        <v>#VALUE!</v>
      </c>
      <c r="M11" s="101"/>
      <c r="N11" s="102" t="e">
        <f t="shared" ref="N11:N33" si="1">IF(J11=0," -",IF(L11&gt;100%,100%,L11))</f>
        <v>#VALUE!</v>
      </c>
      <c r="O11" s="103" t="s">
        <v>94</v>
      </c>
      <c r="P11" s="98">
        <v>32760</v>
      </c>
      <c r="Q11" s="98">
        <v>2360</v>
      </c>
      <c r="R11" s="98">
        <v>0</v>
      </c>
      <c r="S11" s="104">
        <f t="shared" ref="S11:S34" si="2">IF(P11=0," -",Q11/P11)</f>
        <v>7.2039072039072033E-2</v>
      </c>
      <c r="T11" s="130" t="s">
        <v>63</v>
      </c>
      <c r="U11" s="147" t="s">
        <v>99</v>
      </c>
      <c r="V11" s="130" t="s">
        <v>88</v>
      </c>
      <c r="W11" s="165" t="s">
        <v>124</v>
      </c>
      <c r="X11" s="166">
        <v>0.4</v>
      </c>
    </row>
    <row r="12" spans="2:24" ht="180.75" thickBot="1" x14ac:dyDescent="0.25">
      <c r="B12" s="174"/>
      <c r="C12" s="175"/>
      <c r="D12" s="119" t="s">
        <v>46</v>
      </c>
      <c r="E12" s="120">
        <v>43101</v>
      </c>
      <c r="F12" s="120">
        <v>43465</v>
      </c>
      <c r="G12" s="121" t="s">
        <v>24</v>
      </c>
      <c r="H12" s="122">
        <v>8</v>
      </c>
      <c r="I12" s="43" t="e">
        <f>+J12+(#REF!-#REF!)</f>
        <v>#REF!</v>
      </c>
      <c r="J12" s="122">
        <v>2</v>
      </c>
      <c r="K12" s="123">
        <v>1</v>
      </c>
      <c r="L12" s="32">
        <f t="shared" si="0"/>
        <v>0.5</v>
      </c>
      <c r="M12" s="33"/>
      <c r="N12" s="34">
        <f t="shared" si="1"/>
        <v>0.5</v>
      </c>
      <c r="O12" s="124" t="s">
        <v>95</v>
      </c>
      <c r="P12" s="122">
        <v>45864</v>
      </c>
      <c r="Q12" s="122">
        <v>13248</v>
      </c>
      <c r="R12" s="122">
        <v>0</v>
      </c>
      <c r="S12" s="35">
        <f t="shared" si="2"/>
        <v>0.28885400313971743</v>
      </c>
      <c r="T12" s="131" t="s">
        <v>63</v>
      </c>
      <c r="U12" s="148" t="s">
        <v>100</v>
      </c>
      <c r="V12" s="131" t="s">
        <v>88</v>
      </c>
      <c r="W12" s="165" t="s">
        <v>125</v>
      </c>
      <c r="X12" s="166">
        <v>0.5</v>
      </c>
    </row>
    <row r="13" spans="2:24" ht="12.95" customHeight="1" thickBot="1" x14ac:dyDescent="0.25">
      <c r="B13" s="174"/>
      <c r="C13" s="108"/>
      <c r="D13" s="56"/>
      <c r="E13" s="57"/>
      <c r="F13" s="57"/>
      <c r="G13" s="58"/>
      <c r="H13" s="59"/>
      <c r="I13" s="126"/>
      <c r="J13" s="59"/>
      <c r="K13" s="59"/>
      <c r="L13" s="60"/>
      <c r="M13" s="60"/>
      <c r="N13" s="60"/>
      <c r="O13" s="58"/>
      <c r="P13" s="59"/>
      <c r="Q13" s="59"/>
      <c r="R13" s="59"/>
      <c r="S13" s="60"/>
      <c r="T13" s="60"/>
      <c r="U13" s="60"/>
      <c r="V13" s="161"/>
      <c r="W13" s="161"/>
      <c r="X13" s="161"/>
    </row>
    <row r="14" spans="2:24" ht="300.75" thickBot="1" x14ac:dyDescent="0.25">
      <c r="B14" s="174"/>
      <c r="C14" s="173" t="s">
        <v>50</v>
      </c>
      <c r="D14" s="176" t="s">
        <v>47</v>
      </c>
      <c r="E14" s="39">
        <v>43101</v>
      </c>
      <c r="F14" s="39">
        <v>43465</v>
      </c>
      <c r="G14" s="10" t="s">
        <v>25</v>
      </c>
      <c r="H14" s="40">
        <v>6</v>
      </c>
      <c r="I14" s="75">
        <f>+J14</f>
        <v>6</v>
      </c>
      <c r="J14" s="40">
        <v>6</v>
      </c>
      <c r="K14" s="67">
        <v>6</v>
      </c>
      <c r="L14" s="64">
        <f t="shared" si="0"/>
        <v>1</v>
      </c>
      <c r="M14" s="19"/>
      <c r="N14" s="20">
        <f t="shared" si="1"/>
        <v>1</v>
      </c>
      <c r="O14" s="49" t="s">
        <v>59</v>
      </c>
      <c r="P14" s="40">
        <v>125800</v>
      </c>
      <c r="Q14" s="40">
        <v>122500</v>
      </c>
      <c r="R14" s="40">
        <v>0</v>
      </c>
      <c r="S14" s="21">
        <f t="shared" si="2"/>
        <v>0.97376788553259142</v>
      </c>
      <c r="T14" s="132" t="s">
        <v>63</v>
      </c>
      <c r="U14" s="140" t="s">
        <v>101</v>
      </c>
      <c r="V14" s="132" t="s">
        <v>89</v>
      </c>
      <c r="W14" s="208" t="s">
        <v>130</v>
      </c>
      <c r="X14" s="166">
        <v>1</v>
      </c>
    </row>
    <row r="15" spans="2:24" ht="270.75" thickBot="1" x14ac:dyDescent="0.25">
      <c r="B15" s="174"/>
      <c r="C15" s="174"/>
      <c r="D15" s="179"/>
      <c r="E15" s="36">
        <v>43101</v>
      </c>
      <c r="F15" s="36">
        <v>43465</v>
      </c>
      <c r="G15" s="9" t="s">
        <v>26</v>
      </c>
      <c r="H15" s="37">
        <v>3000</v>
      </c>
      <c r="I15" s="37" t="e">
        <f>+J15+(#REF!-#REF!)</f>
        <v>#REF!</v>
      </c>
      <c r="J15" s="37">
        <v>1000</v>
      </c>
      <c r="K15" s="68">
        <v>828</v>
      </c>
      <c r="L15" s="65">
        <f t="shared" si="0"/>
        <v>0.82799999999999996</v>
      </c>
      <c r="M15" s="54"/>
      <c r="N15" s="41">
        <f t="shared" si="1"/>
        <v>0.82799999999999996</v>
      </c>
      <c r="O15" s="50" t="s">
        <v>60</v>
      </c>
      <c r="P15" s="37">
        <v>66066</v>
      </c>
      <c r="Q15" s="37">
        <v>18000</v>
      </c>
      <c r="R15" s="37">
        <v>0</v>
      </c>
      <c r="S15" s="38">
        <f t="shared" si="2"/>
        <v>0.27245481790936338</v>
      </c>
      <c r="T15" s="133" t="s">
        <v>63</v>
      </c>
      <c r="U15" s="141" t="s">
        <v>102</v>
      </c>
      <c r="V15" s="133" t="s">
        <v>89</v>
      </c>
      <c r="W15" s="209" t="s">
        <v>131</v>
      </c>
      <c r="X15" s="166">
        <v>0.83</v>
      </c>
    </row>
    <row r="16" spans="2:24" ht="195.75" thickBot="1" x14ac:dyDescent="0.25">
      <c r="B16" s="174"/>
      <c r="C16" s="174"/>
      <c r="D16" s="179"/>
      <c r="E16" s="36">
        <v>43101</v>
      </c>
      <c r="F16" s="36">
        <v>43465</v>
      </c>
      <c r="G16" s="9" t="s">
        <v>27</v>
      </c>
      <c r="H16" s="37">
        <v>5000</v>
      </c>
      <c r="I16" s="37" t="e">
        <f>+J16+(#REF!-#REF!)</f>
        <v>#REF!</v>
      </c>
      <c r="J16" s="37">
        <v>2000</v>
      </c>
      <c r="K16" s="68">
        <v>813</v>
      </c>
      <c r="L16" s="65">
        <f t="shared" si="0"/>
        <v>0.40649999999999997</v>
      </c>
      <c r="M16" s="54"/>
      <c r="N16" s="41">
        <f t="shared" si="1"/>
        <v>0.40649999999999997</v>
      </c>
      <c r="O16" s="50" t="s">
        <v>61</v>
      </c>
      <c r="P16" s="37">
        <v>233037</v>
      </c>
      <c r="Q16" s="37">
        <v>136750</v>
      </c>
      <c r="R16" s="37">
        <v>0</v>
      </c>
      <c r="S16" s="38">
        <f t="shared" si="2"/>
        <v>0.5868166857623468</v>
      </c>
      <c r="T16" s="133" t="s">
        <v>63</v>
      </c>
      <c r="U16" s="141" t="s">
        <v>103</v>
      </c>
      <c r="V16" s="133" t="s">
        <v>90</v>
      </c>
      <c r="W16" s="209" t="s">
        <v>132</v>
      </c>
      <c r="X16" s="166">
        <v>0.41</v>
      </c>
    </row>
    <row r="17" spans="2:25" ht="409.6" thickBot="1" x14ac:dyDescent="0.25">
      <c r="B17" s="174"/>
      <c r="C17" s="174"/>
      <c r="D17" s="179"/>
      <c r="E17" s="36">
        <v>43101</v>
      </c>
      <c r="F17" s="36">
        <v>43465</v>
      </c>
      <c r="G17" s="9" t="s">
        <v>28</v>
      </c>
      <c r="H17" s="37">
        <v>10</v>
      </c>
      <c r="I17" s="37" t="e">
        <f>+J17+(#REF!-#REF!)</f>
        <v>#REF!</v>
      </c>
      <c r="J17" s="37">
        <v>3</v>
      </c>
      <c r="K17" s="68">
        <v>2</v>
      </c>
      <c r="L17" s="65">
        <f t="shared" si="0"/>
        <v>0.66666666666666663</v>
      </c>
      <c r="M17" s="54"/>
      <c r="N17" s="41">
        <f t="shared" si="1"/>
        <v>0.66666666666666663</v>
      </c>
      <c r="O17" s="50" t="s">
        <v>62</v>
      </c>
      <c r="P17" s="37">
        <v>204907</v>
      </c>
      <c r="Q17" s="37">
        <v>132517</v>
      </c>
      <c r="R17" s="37">
        <v>0</v>
      </c>
      <c r="S17" s="38">
        <f t="shared" si="2"/>
        <v>0.64671777928523677</v>
      </c>
      <c r="T17" s="133" t="s">
        <v>63</v>
      </c>
      <c r="U17" s="141" t="s">
        <v>104</v>
      </c>
      <c r="V17" s="133" t="s">
        <v>90</v>
      </c>
      <c r="W17" s="210" t="s">
        <v>133</v>
      </c>
      <c r="X17" s="166">
        <v>0.67</v>
      </c>
    </row>
    <row r="18" spans="2:25" ht="225.75" thickBot="1" x14ac:dyDescent="0.25">
      <c r="B18" s="174"/>
      <c r="C18" s="174"/>
      <c r="D18" s="179"/>
      <c r="E18" s="36" t="s">
        <v>78</v>
      </c>
      <c r="F18" s="36">
        <v>43465</v>
      </c>
      <c r="G18" s="8" t="s">
        <v>29</v>
      </c>
      <c r="H18" s="37">
        <v>1</v>
      </c>
      <c r="I18" s="37">
        <f>+J18</f>
        <v>1</v>
      </c>
      <c r="J18" s="37">
        <v>1</v>
      </c>
      <c r="K18" s="68" t="s">
        <v>146</v>
      </c>
      <c r="L18" s="65" t="e">
        <f t="shared" si="0"/>
        <v>#VALUE!</v>
      </c>
      <c r="M18" s="54"/>
      <c r="N18" s="41" t="e">
        <f t="shared" si="1"/>
        <v>#VALUE!</v>
      </c>
      <c r="O18" s="50" t="s">
        <v>97</v>
      </c>
      <c r="P18" s="37">
        <v>0</v>
      </c>
      <c r="Q18" s="37">
        <v>0</v>
      </c>
      <c r="R18" s="37">
        <v>0</v>
      </c>
      <c r="S18" s="38" t="str">
        <f t="shared" si="2"/>
        <v xml:space="preserve"> -</v>
      </c>
      <c r="T18" s="133" t="s">
        <v>63</v>
      </c>
      <c r="U18" s="141" t="s">
        <v>105</v>
      </c>
      <c r="V18" s="133" t="s">
        <v>89</v>
      </c>
      <c r="W18" s="209" t="s">
        <v>134</v>
      </c>
      <c r="X18" s="166">
        <v>0.4</v>
      </c>
    </row>
    <row r="19" spans="2:25" ht="150.75" thickBot="1" x14ac:dyDescent="0.25">
      <c r="B19" s="175"/>
      <c r="C19" s="175"/>
      <c r="D19" s="177"/>
      <c r="E19" s="42">
        <v>43101</v>
      </c>
      <c r="F19" s="42">
        <v>43465</v>
      </c>
      <c r="G19" s="128" t="s">
        <v>30</v>
      </c>
      <c r="H19" s="43">
        <v>1</v>
      </c>
      <c r="I19" s="43">
        <f>+J19</f>
        <v>1</v>
      </c>
      <c r="J19" s="43">
        <v>1</v>
      </c>
      <c r="K19" s="69" t="s">
        <v>147</v>
      </c>
      <c r="L19" s="66" t="e">
        <f t="shared" si="0"/>
        <v>#VALUE!</v>
      </c>
      <c r="M19" s="55"/>
      <c r="N19" s="45" t="e">
        <f t="shared" si="1"/>
        <v>#VALUE!</v>
      </c>
      <c r="O19" s="51" t="s">
        <v>96</v>
      </c>
      <c r="P19" s="43">
        <v>50000</v>
      </c>
      <c r="Q19" s="43">
        <v>0</v>
      </c>
      <c r="R19" s="43">
        <v>0</v>
      </c>
      <c r="S19" s="44">
        <f t="shared" si="2"/>
        <v>0</v>
      </c>
      <c r="T19" s="134" t="s">
        <v>63</v>
      </c>
      <c r="U19" s="142" t="s">
        <v>106</v>
      </c>
      <c r="V19" s="134" t="s">
        <v>89</v>
      </c>
      <c r="W19" s="208" t="s">
        <v>135</v>
      </c>
      <c r="X19" s="166">
        <v>0.5</v>
      </c>
    </row>
    <row r="20" spans="2:25" ht="12.95" customHeight="1" thickBot="1" x14ac:dyDescent="0.25">
      <c r="B20" s="107"/>
      <c r="C20" s="61"/>
      <c r="D20" s="70"/>
      <c r="E20" s="71"/>
      <c r="F20" s="71"/>
      <c r="G20" s="72"/>
      <c r="H20" s="63"/>
      <c r="I20" s="127"/>
      <c r="J20" s="63"/>
      <c r="K20" s="63"/>
      <c r="L20" s="73"/>
      <c r="M20" s="73"/>
      <c r="N20" s="73"/>
      <c r="O20" s="62"/>
      <c r="P20" s="63"/>
      <c r="Q20" s="63"/>
      <c r="R20" s="63"/>
      <c r="S20" s="73"/>
      <c r="T20" s="73"/>
      <c r="U20" s="73"/>
      <c r="V20" s="163"/>
      <c r="W20" s="163"/>
      <c r="X20" s="163"/>
    </row>
    <row r="21" spans="2:25" ht="408.75" customHeight="1" thickBot="1" x14ac:dyDescent="0.25">
      <c r="B21" s="173" t="s">
        <v>58</v>
      </c>
      <c r="C21" s="173" t="s">
        <v>57</v>
      </c>
      <c r="D21" s="176" t="s">
        <v>51</v>
      </c>
      <c r="E21" s="39">
        <v>43101</v>
      </c>
      <c r="F21" s="39">
        <v>43465</v>
      </c>
      <c r="G21" s="10" t="s">
        <v>31</v>
      </c>
      <c r="H21" s="40">
        <v>170</v>
      </c>
      <c r="I21" s="75" t="e">
        <f>+J21+(#REF!-#REF!)</f>
        <v>#REF!</v>
      </c>
      <c r="J21" s="40">
        <v>42</v>
      </c>
      <c r="K21" s="46">
        <v>41</v>
      </c>
      <c r="L21" s="17">
        <f t="shared" si="0"/>
        <v>0.97619047619047616</v>
      </c>
      <c r="M21" s="19"/>
      <c r="N21" s="20">
        <f t="shared" si="1"/>
        <v>0.97619047619047616</v>
      </c>
      <c r="O21" s="49" t="s">
        <v>64</v>
      </c>
      <c r="P21" s="40">
        <v>478848</v>
      </c>
      <c r="Q21" s="40">
        <v>322174</v>
      </c>
      <c r="R21" s="40">
        <v>0</v>
      </c>
      <c r="S21" s="21">
        <f t="shared" si="2"/>
        <v>0.67281057872226679</v>
      </c>
      <c r="T21" s="132"/>
      <c r="U21" s="149" t="s">
        <v>107</v>
      </c>
      <c r="V21" s="132" t="s">
        <v>88</v>
      </c>
      <c r="W21" s="165" t="s">
        <v>143</v>
      </c>
      <c r="X21" s="166">
        <v>0.95</v>
      </c>
    </row>
    <row r="22" spans="2:25" ht="252" customHeight="1" thickBot="1" x14ac:dyDescent="0.25">
      <c r="B22" s="174"/>
      <c r="C22" s="174"/>
      <c r="D22" s="177"/>
      <c r="E22" s="42">
        <v>43101</v>
      </c>
      <c r="F22" s="42">
        <v>43465</v>
      </c>
      <c r="G22" s="7" t="s">
        <v>32</v>
      </c>
      <c r="H22" s="43">
        <v>90</v>
      </c>
      <c r="I22" s="43" t="e">
        <f>+J22+(#REF!-#REF!)</f>
        <v>#REF!</v>
      </c>
      <c r="J22" s="43">
        <v>22</v>
      </c>
      <c r="K22" s="48">
        <v>132</v>
      </c>
      <c r="L22" s="53">
        <f t="shared" si="0"/>
        <v>6</v>
      </c>
      <c r="M22" s="55"/>
      <c r="N22" s="45">
        <f t="shared" si="1"/>
        <v>1</v>
      </c>
      <c r="O22" s="51" t="s">
        <v>65</v>
      </c>
      <c r="P22" s="43">
        <v>686394</v>
      </c>
      <c r="Q22" s="43">
        <v>669846</v>
      </c>
      <c r="R22" s="43">
        <v>0</v>
      </c>
      <c r="S22" s="44">
        <f t="shared" si="2"/>
        <v>0.97589139765207733</v>
      </c>
      <c r="T22" s="134" t="s">
        <v>63</v>
      </c>
      <c r="U22" s="151" t="s">
        <v>108</v>
      </c>
      <c r="V22" s="134" t="s">
        <v>88</v>
      </c>
      <c r="W22" s="165" t="s">
        <v>129</v>
      </c>
      <c r="X22" s="166">
        <v>1</v>
      </c>
      <c r="Y22" s="164"/>
    </row>
    <row r="23" spans="2:25" ht="405.75" thickBot="1" x14ac:dyDescent="0.25">
      <c r="B23" s="174"/>
      <c r="C23" s="174"/>
      <c r="D23" s="178" t="s">
        <v>52</v>
      </c>
      <c r="E23" s="74">
        <v>43101</v>
      </c>
      <c r="F23" s="74">
        <v>43465</v>
      </c>
      <c r="G23" s="12" t="s">
        <v>33</v>
      </c>
      <c r="H23" s="75">
        <v>30300</v>
      </c>
      <c r="I23" s="75" t="e">
        <f>+J23+(#REF!-#REF!)</f>
        <v>#REF!</v>
      </c>
      <c r="J23" s="75">
        <v>7500</v>
      </c>
      <c r="K23" s="76">
        <v>9483</v>
      </c>
      <c r="L23" s="52">
        <f t="shared" si="0"/>
        <v>1.2644</v>
      </c>
      <c r="M23" s="54"/>
      <c r="N23" s="41">
        <f t="shared" si="1"/>
        <v>1</v>
      </c>
      <c r="O23" s="77" t="s">
        <v>66</v>
      </c>
      <c r="P23" s="75">
        <v>412409</v>
      </c>
      <c r="Q23" s="75">
        <v>281995</v>
      </c>
      <c r="R23" s="75">
        <v>0</v>
      </c>
      <c r="S23" s="24">
        <f t="shared" si="2"/>
        <v>0.68377508735260384</v>
      </c>
      <c r="T23" s="135" t="s">
        <v>63</v>
      </c>
      <c r="U23" s="145" t="s">
        <v>109</v>
      </c>
      <c r="V23" s="135" t="s">
        <v>89</v>
      </c>
      <c r="W23" s="211" t="s">
        <v>136</v>
      </c>
      <c r="X23" s="166">
        <v>1</v>
      </c>
    </row>
    <row r="24" spans="2:25" ht="409.6" thickBot="1" x14ac:dyDescent="0.25">
      <c r="B24" s="174"/>
      <c r="C24" s="174"/>
      <c r="D24" s="179"/>
      <c r="E24" s="36">
        <v>43101</v>
      </c>
      <c r="F24" s="36">
        <v>43465</v>
      </c>
      <c r="G24" s="9" t="s">
        <v>34</v>
      </c>
      <c r="H24" s="37">
        <v>4300</v>
      </c>
      <c r="I24" s="37" t="e">
        <f>+J24+(#REF!-#REF!)</f>
        <v>#REF!</v>
      </c>
      <c r="J24" s="37">
        <v>1100</v>
      </c>
      <c r="K24" s="47">
        <v>1435</v>
      </c>
      <c r="L24" s="52">
        <f t="shared" si="0"/>
        <v>1.3045454545454545</v>
      </c>
      <c r="M24" s="54"/>
      <c r="N24" s="41">
        <f t="shared" si="1"/>
        <v>1</v>
      </c>
      <c r="O24" s="50" t="s">
        <v>67</v>
      </c>
      <c r="P24" s="37">
        <v>861316</v>
      </c>
      <c r="Q24" s="37">
        <v>485600</v>
      </c>
      <c r="R24" s="37">
        <v>0</v>
      </c>
      <c r="S24" s="38">
        <f t="shared" si="2"/>
        <v>0.56378843537099044</v>
      </c>
      <c r="T24" s="133" t="s">
        <v>63</v>
      </c>
      <c r="U24" s="143" t="s">
        <v>110</v>
      </c>
      <c r="V24" s="133" t="s">
        <v>91</v>
      </c>
      <c r="W24" s="212" t="s">
        <v>137</v>
      </c>
      <c r="X24" s="166">
        <v>1</v>
      </c>
    </row>
    <row r="25" spans="2:25" ht="408.75" customHeight="1" thickBot="1" x14ac:dyDescent="0.25">
      <c r="B25" s="174"/>
      <c r="C25" s="174"/>
      <c r="D25" s="180"/>
      <c r="E25" s="78">
        <v>43101</v>
      </c>
      <c r="F25" s="78">
        <v>43465</v>
      </c>
      <c r="G25" s="11" t="s">
        <v>35</v>
      </c>
      <c r="H25" s="79">
        <v>3000</v>
      </c>
      <c r="I25" s="43" t="e">
        <f>+J25+(#REF!-#REF!)</f>
        <v>#REF!</v>
      </c>
      <c r="J25" s="79">
        <v>1000</v>
      </c>
      <c r="K25" s="80">
        <v>9245</v>
      </c>
      <c r="L25" s="81">
        <f t="shared" si="0"/>
        <v>9.2449999999999992</v>
      </c>
      <c r="M25" s="82"/>
      <c r="N25" s="83">
        <f t="shared" si="1"/>
        <v>1</v>
      </c>
      <c r="O25" s="84" t="s">
        <v>86</v>
      </c>
      <c r="P25" s="79">
        <v>310800</v>
      </c>
      <c r="Q25" s="79">
        <v>240000</v>
      </c>
      <c r="R25" s="79">
        <v>0</v>
      </c>
      <c r="S25" s="85">
        <f t="shared" si="2"/>
        <v>0.77220077220077221</v>
      </c>
      <c r="T25" s="136" t="s">
        <v>63</v>
      </c>
      <c r="U25" s="144" t="s">
        <v>111</v>
      </c>
      <c r="V25" s="136" t="s">
        <v>91</v>
      </c>
      <c r="W25" s="213" t="s">
        <v>138</v>
      </c>
      <c r="X25" s="166">
        <v>1</v>
      </c>
    </row>
    <row r="26" spans="2:25" ht="180.75" thickBot="1" x14ac:dyDescent="0.25">
      <c r="B26" s="174"/>
      <c r="C26" s="174"/>
      <c r="D26" s="176" t="s">
        <v>53</v>
      </c>
      <c r="E26" s="39">
        <v>43101</v>
      </c>
      <c r="F26" s="39">
        <v>43465</v>
      </c>
      <c r="G26" s="10" t="s">
        <v>36</v>
      </c>
      <c r="H26" s="40">
        <v>12</v>
      </c>
      <c r="I26" s="75" t="e">
        <f>+J26+(#REF!-#REF!)</f>
        <v>#REF!</v>
      </c>
      <c r="J26" s="40">
        <v>3</v>
      </c>
      <c r="K26" s="46">
        <v>1</v>
      </c>
      <c r="L26" s="17">
        <f t="shared" si="0"/>
        <v>0.33333333333333331</v>
      </c>
      <c r="M26" s="19"/>
      <c r="N26" s="20">
        <f t="shared" si="1"/>
        <v>0.33333333333333331</v>
      </c>
      <c r="O26" s="49" t="s">
        <v>68</v>
      </c>
      <c r="P26" s="40">
        <v>262992</v>
      </c>
      <c r="Q26" s="40">
        <v>165368</v>
      </c>
      <c r="R26" s="40">
        <v>0</v>
      </c>
      <c r="S26" s="21">
        <f t="shared" si="2"/>
        <v>0.62879479223702617</v>
      </c>
      <c r="T26" s="132" t="s">
        <v>63</v>
      </c>
      <c r="U26" s="149" t="s">
        <v>112</v>
      </c>
      <c r="V26" s="132" t="s">
        <v>92</v>
      </c>
      <c r="W26" s="165" t="s">
        <v>126</v>
      </c>
      <c r="X26" s="166">
        <v>0.33</v>
      </c>
    </row>
    <row r="27" spans="2:25" ht="105.75" thickBot="1" x14ac:dyDescent="0.25">
      <c r="B27" s="174"/>
      <c r="C27" s="174"/>
      <c r="D27" s="179"/>
      <c r="E27" s="36">
        <v>43101</v>
      </c>
      <c r="F27" s="36">
        <v>43465</v>
      </c>
      <c r="G27" s="9" t="s">
        <v>37</v>
      </c>
      <c r="H27" s="37">
        <v>40</v>
      </c>
      <c r="I27" s="37" t="e">
        <f>+J27+(#REF!-#REF!)</f>
        <v>#REF!</v>
      </c>
      <c r="J27" s="37">
        <v>10</v>
      </c>
      <c r="K27" s="47">
        <v>12</v>
      </c>
      <c r="L27" s="52">
        <f t="shared" si="0"/>
        <v>1.2</v>
      </c>
      <c r="M27" s="54"/>
      <c r="N27" s="41">
        <f t="shared" si="1"/>
        <v>1</v>
      </c>
      <c r="O27" s="50" t="s">
        <v>69</v>
      </c>
      <c r="P27" s="37">
        <v>98803</v>
      </c>
      <c r="Q27" s="37">
        <v>24397</v>
      </c>
      <c r="R27" s="37">
        <v>0</v>
      </c>
      <c r="S27" s="38">
        <f t="shared" si="2"/>
        <v>0.24692570063662034</v>
      </c>
      <c r="T27" s="133" t="s">
        <v>63</v>
      </c>
      <c r="U27" s="150" t="s">
        <v>113</v>
      </c>
      <c r="V27" s="133" t="s">
        <v>88</v>
      </c>
      <c r="W27" s="165" t="s">
        <v>127</v>
      </c>
      <c r="X27" s="166">
        <v>1</v>
      </c>
    </row>
    <row r="28" spans="2:25" ht="135.75" thickBot="1" x14ac:dyDescent="0.25">
      <c r="B28" s="174"/>
      <c r="C28" s="174"/>
      <c r="D28" s="177"/>
      <c r="E28" s="42">
        <v>43101</v>
      </c>
      <c r="F28" s="42">
        <v>43465</v>
      </c>
      <c r="G28" s="7" t="s">
        <v>38</v>
      </c>
      <c r="H28" s="43">
        <v>8</v>
      </c>
      <c r="I28" s="43" t="e">
        <f>+J28+(#REF!-#REF!)</f>
        <v>#REF!</v>
      </c>
      <c r="J28" s="43">
        <v>2</v>
      </c>
      <c r="K28" s="48" t="s">
        <v>148</v>
      </c>
      <c r="L28" s="53" t="e">
        <f t="shared" si="0"/>
        <v>#VALUE!</v>
      </c>
      <c r="M28" s="55"/>
      <c r="N28" s="45" t="e">
        <f t="shared" si="1"/>
        <v>#VALUE!</v>
      </c>
      <c r="O28" s="51" t="s">
        <v>70</v>
      </c>
      <c r="P28" s="43">
        <v>65694</v>
      </c>
      <c r="Q28" s="43">
        <v>0</v>
      </c>
      <c r="R28" s="43">
        <v>0</v>
      </c>
      <c r="S28" s="44">
        <f t="shared" si="2"/>
        <v>0</v>
      </c>
      <c r="T28" s="134" t="s">
        <v>63</v>
      </c>
      <c r="U28" s="151" t="s">
        <v>114</v>
      </c>
      <c r="V28" s="134" t="s">
        <v>88</v>
      </c>
      <c r="W28" s="165" t="s">
        <v>144</v>
      </c>
      <c r="X28" s="166">
        <v>0.15</v>
      </c>
    </row>
    <row r="29" spans="2:25" ht="270.75" thickBot="1" x14ac:dyDescent="0.25">
      <c r="B29" s="174"/>
      <c r="C29" s="174"/>
      <c r="D29" s="105" t="s">
        <v>54</v>
      </c>
      <c r="E29" s="86">
        <v>43101</v>
      </c>
      <c r="F29" s="86">
        <v>43465</v>
      </c>
      <c r="G29" s="87" t="s">
        <v>39</v>
      </c>
      <c r="H29" s="88">
        <v>600</v>
      </c>
      <c r="I29" s="43" t="e">
        <f>+J29+(#REF!-#REF!)</f>
        <v>#REF!</v>
      </c>
      <c r="J29" s="88">
        <v>150</v>
      </c>
      <c r="K29" s="89">
        <v>336</v>
      </c>
      <c r="L29" s="90">
        <f t="shared" si="0"/>
        <v>2.2400000000000002</v>
      </c>
      <c r="M29" s="91"/>
      <c r="N29" s="92">
        <f t="shared" si="1"/>
        <v>1</v>
      </c>
      <c r="O29" s="93" t="s">
        <v>71</v>
      </c>
      <c r="P29" s="88">
        <v>32673</v>
      </c>
      <c r="Q29" s="88">
        <v>0</v>
      </c>
      <c r="R29" s="88">
        <v>0</v>
      </c>
      <c r="S29" s="94">
        <f t="shared" si="2"/>
        <v>0</v>
      </c>
      <c r="T29" s="137" t="s">
        <v>63</v>
      </c>
      <c r="U29" s="152" t="s">
        <v>115</v>
      </c>
      <c r="V29" s="137" t="s">
        <v>88</v>
      </c>
      <c r="W29" s="165" t="s">
        <v>128</v>
      </c>
      <c r="X29" s="166">
        <v>1</v>
      </c>
    </row>
    <row r="30" spans="2:25" ht="409.6" thickBot="1" x14ac:dyDescent="0.25">
      <c r="B30" s="174"/>
      <c r="C30" s="174"/>
      <c r="D30" s="106" t="s">
        <v>55</v>
      </c>
      <c r="E30" s="96">
        <v>43101</v>
      </c>
      <c r="F30" s="96">
        <v>43465</v>
      </c>
      <c r="G30" s="97" t="s">
        <v>40</v>
      </c>
      <c r="H30" s="98">
        <v>120</v>
      </c>
      <c r="I30" s="43" t="e">
        <f>+J30+(#REF!-#REF!)</f>
        <v>#REF!</v>
      </c>
      <c r="J30" s="98">
        <v>30</v>
      </c>
      <c r="K30" s="99">
        <v>35</v>
      </c>
      <c r="L30" s="100">
        <f t="shared" si="0"/>
        <v>1.1666666666666667</v>
      </c>
      <c r="M30" s="101"/>
      <c r="N30" s="102">
        <f t="shared" si="1"/>
        <v>1</v>
      </c>
      <c r="O30" s="103" t="s">
        <v>72</v>
      </c>
      <c r="P30" s="98">
        <v>2711041</v>
      </c>
      <c r="Q30" s="98">
        <v>1645056</v>
      </c>
      <c r="R30" s="98">
        <v>0</v>
      </c>
      <c r="S30" s="104">
        <f t="shared" si="2"/>
        <v>0.6067986430304817</v>
      </c>
      <c r="T30" s="130">
        <v>3.2947627826932127E-2</v>
      </c>
      <c r="U30" s="153" t="s">
        <v>119</v>
      </c>
      <c r="V30" s="130" t="s">
        <v>87</v>
      </c>
      <c r="W30" s="165" t="s">
        <v>142</v>
      </c>
      <c r="X30" s="166">
        <v>1</v>
      </c>
    </row>
    <row r="31" spans="2:25" ht="150.75" thickBot="1" x14ac:dyDescent="0.25">
      <c r="B31" s="174"/>
      <c r="C31" s="174"/>
      <c r="D31" s="178" t="s">
        <v>56</v>
      </c>
      <c r="E31" s="74">
        <v>43101</v>
      </c>
      <c r="F31" s="74">
        <v>43465</v>
      </c>
      <c r="G31" s="13" t="s">
        <v>41</v>
      </c>
      <c r="H31" s="75">
        <v>80</v>
      </c>
      <c r="I31" s="75" t="e">
        <f>+J31+(#REF!-#REF!)</f>
        <v>#REF!</v>
      </c>
      <c r="J31" s="75">
        <v>20</v>
      </c>
      <c r="K31" s="76">
        <v>4</v>
      </c>
      <c r="L31" s="18">
        <f t="shared" si="0"/>
        <v>0.2</v>
      </c>
      <c r="M31" s="22"/>
      <c r="N31" s="23">
        <f t="shared" si="1"/>
        <v>0.2</v>
      </c>
      <c r="O31" s="77" t="s">
        <v>73</v>
      </c>
      <c r="P31" s="75">
        <v>134587</v>
      </c>
      <c r="Q31" s="75">
        <v>6000</v>
      </c>
      <c r="R31" s="75">
        <v>0</v>
      </c>
      <c r="S31" s="24">
        <f t="shared" si="2"/>
        <v>4.4580828757606605E-2</v>
      </c>
      <c r="T31" s="135" t="s">
        <v>63</v>
      </c>
      <c r="U31" s="154" t="s">
        <v>116</v>
      </c>
      <c r="V31" s="135" t="s">
        <v>93</v>
      </c>
      <c r="W31" s="165" t="s">
        <v>139</v>
      </c>
      <c r="X31" s="166">
        <v>0.2</v>
      </c>
    </row>
    <row r="32" spans="2:25" ht="105.75" thickBot="1" x14ac:dyDescent="0.25">
      <c r="B32" s="174"/>
      <c r="C32" s="174"/>
      <c r="D32" s="179"/>
      <c r="E32" s="36">
        <v>43101</v>
      </c>
      <c r="F32" s="36">
        <v>43100</v>
      </c>
      <c r="G32" s="14" t="s">
        <v>42</v>
      </c>
      <c r="H32" s="37">
        <v>8</v>
      </c>
      <c r="I32" s="37" t="e">
        <f>+J32+(#REF!-#REF!)</f>
        <v>#REF!</v>
      </c>
      <c r="J32" s="37">
        <v>1</v>
      </c>
      <c r="K32" s="47">
        <v>1</v>
      </c>
      <c r="L32" s="52">
        <f t="shared" si="0"/>
        <v>1</v>
      </c>
      <c r="M32" s="54"/>
      <c r="N32" s="41">
        <f t="shared" si="1"/>
        <v>1</v>
      </c>
      <c r="O32" s="50" t="s">
        <v>74</v>
      </c>
      <c r="P32" s="37">
        <v>26333</v>
      </c>
      <c r="Q32" s="37">
        <v>0</v>
      </c>
      <c r="R32" s="37">
        <v>0</v>
      </c>
      <c r="S32" s="38">
        <f t="shared" si="2"/>
        <v>0</v>
      </c>
      <c r="T32" s="133" t="s">
        <v>63</v>
      </c>
      <c r="U32" s="150" t="s">
        <v>117</v>
      </c>
      <c r="V32" s="133" t="s">
        <v>93</v>
      </c>
      <c r="W32" s="165" t="s">
        <v>140</v>
      </c>
      <c r="X32" s="166">
        <v>0.5</v>
      </c>
    </row>
    <row r="33" spans="2:24" ht="122.25" thickBot="1" x14ac:dyDescent="0.25">
      <c r="B33" s="175"/>
      <c r="C33" s="175"/>
      <c r="D33" s="177"/>
      <c r="E33" s="42">
        <v>43101</v>
      </c>
      <c r="F33" s="42">
        <v>43465</v>
      </c>
      <c r="G33" s="15" t="s">
        <v>43</v>
      </c>
      <c r="H33" s="43">
        <v>8</v>
      </c>
      <c r="I33" s="43" t="e">
        <f>+J33+(#REF!-#REF!)</f>
        <v>#REF!</v>
      </c>
      <c r="J33" s="43">
        <v>2</v>
      </c>
      <c r="K33" s="48">
        <v>1</v>
      </c>
      <c r="L33" s="53">
        <f t="shared" si="0"/>
        <v>0.5</v>
      </c>
      <c r="M33" s="55"/>
      <c r="N33" s="45">
        <f t="shared" si="1"/>
        <v>0.5</v>
      </c>
      <c r="O33" s="51" t="s">
        <v>75</v>
      </c>
      <c r="P33" s="43">
        <v>39501</v>
      </c>
      <c r="Q33" s="43">
        <v>0</v>
      </c>
      <c r="R33" s="43">
        <v>0</v>
      </c>
      <c r="S33" s="44">
        <f t="shared" si="2"/>
        <v>0</v>
      </c>
      <c r="T33" s="134" t="s">
        <v>63</v>
      </c>
      <c r="U33" s="150" t="s">
        <v>118</v>
      </c>
      <c r="V33" s="134" t="s">
        <v>93</v>
      </c>
      <c r="W33" s="165" t="s">
        <v>141</v>
      </c>
      <c r="X33" s="166">
        <v>0.5</v>
      </c>
    </row>
    <row r="34" spans="2:24" ht="21" customHeight="1" thickBot="1" x14ac:dyDescent="0.25">
      <c r="M34" s="109" t="e">
        <f>+AVERAGE(M10:M12,M14:M19,M21:M33)</f>
        <v>#DIV/0!</v>
      </c>
      <c r="N34" s="28" t="e">
        <f>+AVERAGE(N10:N12,N14:N19,N21:N33)</f>
        <v>#VALUE!</v>
      </c>
      <c r="P34" s="25">
        <f>+SUM(P10:P12,P14:P19,P21:P33)</f>
        <v>6989026</v>
      </c>
      <c r="Q34" s="26">
        <f>+SUM(Q10:Q12,Q14:Q19,Q21:Q33)</f>
        <v>4305255</v>
      </c>
      <c r="R34" s="26">
        <f>+SUM(R10:R12,R14:R19,R21:R33)</f>
        <v>0</v>
      </c>
      <c r="S34" s="27">
        <f t="shared" si="2"/>
        <v>0.61600214393250219</v>
      </c>
      <c r="T34" s="138">
        <v>2.2257423864773966E-2</v>
      </c>
      <c r="U34" s="138"/>
      <c r="V34" s="138"/>
      <c r="W34" s="138"/>
      <c r="X34" s="138"/>
    </row>
  </sheetData>
  <mergeCells count="29">
    <mergeCell ref="B2:V2"/>
    <mergeCell ref="B3:V3"/>
    <mergeCell ref="B4:V4"/>
    <mergeCell ref="D6:K6"/>
    <mergeCell ref="B7:B9"/>
    <mergeCell ref="C7:C9"/>
    <mergeCell ref="D7:D9"/>
    <mergeCell ref="E7:F8"/>
    <mergeCell ref="G7:K7"/>
    <mergeCell ref="M7:N7"/>
    <mergeCell ref="G8:G9"/>
    <mergeCell ref="H8:H9"/>
    <mergeCell ref="I8:I9"/>
    <mergeCell ref="J8:J9"/>
    <mergeCell ref="K8:K9"/>
    <mergeCell ref="O7:T8"/>
    <mergeCell ref="U7:X8"/>
    <mergeCell ref="B21:B33"/>
    <mergeCell ref="C21:C33"/>
    <mergeCell ref="D21:D22"/>
    <mergeCell ref="D23:D25"/>
    <mergeCell ref="D26:D28"/>
    <mergeCell ref="D31:D33"/>
    <mergeCell ref="M8:M9"/>
    <mergeCell ref="N8:N9"/>
    <mergeCell ref="B10:B19"/>
    <mergeCell ref="C10:C12"/>
    <mergeCell ref="C14:C19"/>
    <mergeCell ref="D14:D19"/>
  </mergeCells>
  <printOptions horizontalCentered="1"/>
  <pageMargins left="0.25" right="0.25" top="0.75" bottom="0.75" header="0.3" footer="0.3"/>
  <pageSetup paperSize="41" scale="41" fitToHeight="0" pageOrder="overThenDown"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SubdirectorOperativo</cp:lastModifiedBy>
  <cp:lastPrinted>2018-04-30T14:43:36Z</cp:lastPrinted>
  <dcterms:created xsi:type="dcterms:W3CDTF">2008-07-08T21:30:46Z</dcterms:created>
  <dcterms:modified xsi:type="dcterms:W3CDTF">2018-07-09T20:59:02Z</dcterms:modified>
</cp:coreProperties>
</file>