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bdirector_operativo_juventud\Desktop\PLANES ACCION, SEGUIMIENTO, TRABAJO, ETC\"/>
    </mc:Choice>
  </mc:AlternateContent>
  <bookViews>
    <workbookView xWindow="0" yWindow="0" windowWidth="38400" windowHeight="22500"/>
  </bookViews>
  <sheets>
    <sheet name="2019" sheetId="8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2" i="8" l="1"/>
  <c r="N12" i="8" s="1"/>
  <c r="L13" i="8"/>
  <c r="N13" i="8"/>
  <c r="L14" i="8"/>
  <c r="N14" i="8"/>
  <c r="L16" i="8"/>
  <c r="N16" i="8" s="1"/>
  <c r="L17" i="8"/>
  <c r="N17" i="8" s="1"/>
  <c r="L18" i="8"/>
  <c r="N18" i="8" s="1"/>
  <c r="L19" i="8"/>
  <c r="N19" i="8" s="1"/>
  <c r="L20" i="8"/>
  <c r="N20" i="8" s="1"/>
  <c r="L21" i="8"/>
  <c r="N21" i="8" s="1"/>
  <c r="L23" i="8"/>
  <c r="N23" i="8"/>
  <c r="L24" i="8"/>
  <c r="N24" i="8"/>
  <c r="L25" i="8"/>
  <c r="N25" i="8" s="1"/>
  <c r="L26" i="8"/>
  <c r="N26" i="8" s="1"/>
  <c r="L27" i="8"/>
  <c r="N27" i="8"/>
  <c r="L28" i="8"/>
  <c r="N28" i="8"/>
  <c r="L29" i="8"/>
  <c r="N29" i="8" s="1"/>
  <c r="L30" i="8"/>
  <c r="N30" i="8" s="1"/>
  <c r="L31" i="8"/>
  <c r="N31" i="8" s="1"/>
  <c r="L32" i="8"/>
  <c r="N32" i="8"/>
  <c r="L33" i="8"/>
  <c r="N33" i="8" s="1"/>
  <c r="L34" i="8"/>
  <c r="N34" i="8" s="1"/>
  <c r="L35" i="8"/>
  <c r="N35" i="8"/>
  <c r="I13" i="8"/>
  <c r="I14" i="8"/>
  <c r="I17" i="8"/>
  <c r="I18" i="8"/>
  <c r="I19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21" i="8"/>
  <c r="I20" i="8"/>
  <c r="I16" i="8"/>
  <c r="I12" i="8"/>
  <c r="Q36" i="8"/>
  <c r="P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1" i="8"/>
  <c r="S20" i="8"/>
  <c r="S19" i="8"/>
  <c r="S18" i="8"/>
  <c r="S17" i="8"/>
  <c r="S16" i="8"/>
  <c r="S14" i="8"/>
  <c r="S13" i="8"/>
  <c r="S12" i="8"/>
  <c r="S36" i="8" l="1"/>
  <c r="M36" i="8"/>
  <c r="N36" i="8"/>
</calcChain>
</file>

<file path=xl/sharedStrings.xml><?xml version="1.0" encoding="utf-8"?>
<sst xmlns="http://schemas.openxmlformats.org/spreadsheetml/2006/main" count="132" uniqueCount="100">
  <si>
    <t>PROGRAMA</t>
  </si>
  <si>
    <t>AÑO</t>
  </si>
  <si>
    <t>TIEMPO PROGRAMADO
(en el año)</t>
  </si>
  <si>
    <t>INDICADORES</t>
  </si>
  <si>
    <t>AVANCE</t>
  </si>
  <si>
    <t>INDICADOR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</si>
  <si>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</si>
  <si>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</si>
  <si>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</si>
  <si>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</si>
  <si>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</si>
  <si>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</si>
  <si>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</si>
  <si>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</si>
  <si>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</si>
  <si>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</si>
  <si>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PLAN DE DESARROLLO 2016 - 2019 "EL GOBIERNO DE LAS CIUDADANAS Y LOS CIUDADANOS"</t>
  </si>
  <si>
    <t>Recursos Programados</t>
  </si>
  <si>
    <t>Recursos Ejecutados</t>
  </si>
  <si>
    <t>Rubro Pptal</t>
  </si>
  <si>
    <t>RECURSOS FINANCIEROS (Miles de pesos)</t>
  </si>
  <si>
    <t>META REAL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</si>
  <si>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</si>
  <si>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</si>
  <si>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</si>
  <si>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</si>
  <si>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</si>
  <si>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</si>
  <si>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</si>
  <si>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</si>
  <si>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</si>
  <si>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</si>
  <si>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</si>
  <si>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</si>
  <si>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</si>
  <si>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</si>
  <si>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</si>
  <si>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</si>
  <si>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</si>
  <si>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</si>
  <si>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</si>
  <si>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</si>
  <si>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</si>
  <si>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</si>
  <si>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</si>
  <si>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</si>
  <si>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</si>
  <si>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</si>
  <si>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</si>
  <si>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</si>
  <si>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</si>
  <si>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</si>
  <si>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</si>
  <si>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</si>
  <si>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</si>
  <si>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</si>
  <si>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</si>
  <si>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</si>
  <si>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</si>
  <si>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2,4,1,3,1,1</t>
  </si>
  <si>
    <t>2,4,1,3,1,2</t>
  </si>
  <si>
    <t>2,4,1,3,1,3</t>
  </si>
  <si>
    <t>2,4,1,3,1,4</t>
  </si>
  <si>
    <t xml:space="preserve"> -</t>
  </si>
  <si>
    <t>2,4,1,1,1,1</t>
  </si>
  <si>
    <t>2,4,1,1,1,2</t>
  </si>
  <si>
    <t>2,4,1,1,2,1</t>
  </si>
  <si>
    <t>2,4,1,1,2,2</t>
  </si>
  <si>
    <t>2,4,1,1,3,1</t>
  </si>
  <si>
    <t>2,4,1,1,3,2</t>
  </si>
  <si>
    <t>2,4,1,1,3,3</t>
  </si>
  <si>
    <t>2,4,1,1,4,1</t>
  </si>
  <si>
    <t>2,4,1,1,5,1</t>
  </si>
  <si>
    <t>2,4,1,1,6,1</t>
  </si>
  <si>
    <t>2,4,1,1,6,2</t>
  </si>
  <si>
    <t>2,4,1,1,6,3</t>
  </si>
  <si>
    <t>PLAN DE ACCIÓN - INSTITUTO DE LA JUVENTUD, EL DEPORTE Y LA RECREACIÓN DE BUCARAMANGA (INDERBU)</t>
  </si>
  <si>
    <t>Segùn Ley</t>
  </si>
  <si>
    <t>META CUATRIENIO 16-19</t>
  </si>
  <si>
    <t>Recursos gestionados</t>
  </si>
  <si>
    <t>Actividades del proyecto</t>
  </si>
  <si>
    <t>Responsable</t>
  </si>
  <si>
    <t>2,4,1,2,1,1</t>
  </si>
  <si>
    <t>2,4,1,2,1,2</t>
  </si>
  <si>
    <t>2,4,1,2,1,3</t>
  </si>
  <si>
    <t>2,4,1,1,2,3</t>
  </si>
  <si>
    <t>Henry Niño Neira</t>
  </si>
  <si>
    <t>Javier Gòmez Carreño</t>
  </si>
  <si>
    <t>Yaneth Vasquez Martinez</t>
  </si>
  <si>
    <t>Alberto Paez Niño</t>
  </si>
  <si>
    <t>Jose Valoyes Caicedo</t>
  </si>
  <si>
    <t xml:space="preserve"> Javier Gòmez Carreño</t>
  </si>
  <si>
    <t>Consuelo Rodriguez Gil</t>
  </si>
  <si>
    <t>META 2019</t>
  </si>
  <si>
    <t>2,4,1,3,1,5</t>
  </si>
  <si>
    <t>2,4,1,3,1,6</t>
  </si>
  <si>
    <t>PLAN DE ACCIÓN 2019</t>
  </si>
  <si>
    <t>LOGRO 2019</t>
  </si>
  <si>
    <t>Shirley Rodriguez Ariza</t>
  </si>
  <si>
    <t>Alvaro Cote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</si>
</sst>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7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8">
    <xf numFmtId="0" fontId="0" fillId="0" borderId="0" xfId="0"/>
    <xf numFmtId="0" fontId="6" fillId="0" borderId="0" xfId="0" applyFont="1"/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9" fontId="6" fillId="2" borderId="36" xfId="0" applyNumberFormat="1" applyFont="1" applyFill="1" applyBorder="1" applyAlignment="1">
      <alignment horizontal="center" vertical="center"/>
    </xf>
    <xf numFmtId="9" fontId="6" fillId="4" borderId="36" xfId="0" applyNumberFormat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40" xfId="0" applyNumberFormat="1" applyFont="1" applyBorder="1" applyAlignment="1">
      <alignment horizontal="center" vertical="center"/>
    </xf>
    <xf numFmtId="9" fontId="6" fillId="0" borderId="41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9" fontId="11" fillId="3" borderId="35" xfId="0" applyNumberFormat="1" applyFont="1" applyFill="1" applyBorder="1" applyAlignment="1">
      <alignment horizontal="center" vertical="center"/>
    </xf>
    <xf numFmtId="9" fontId="11" fillId="3" borderId="4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9" fontId="8" fillId="0" borderId="18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9" fontId="8" fillId="0" borderId="56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justify" vertical="center" wrapText="1"/>
    </xf>
    <xf numFmtId="3" fontId="6" fillId="0" borderId="46" xfId="0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justify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3" fontId="6" fillId="0" borderId="3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9" fontId="8" fillId="0" borderId="44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64" xfId="0" applyFont="1" applyFill="1" applyBorder="1" applyAlignment="1">
      <alignment horizontal="justify" vertical="center" wrapText="1"/>
    </xf>
    <xf numFmtId="0" fontId="6" fillId="0" borderId="66" xfId="0" applyFont="1" applyBorder="1" applyAlignment="1">
      <alignment horizontal="justify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justify" vertical="center" wrapText="1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vertical="center" wrapText="1"/>
    </xf>
    <xf numFmtId="164" fontId="6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justify" vertical="center" wrapText="1"/>
    </xf>
    <xf numFmtId="3" fontId="6" fillId="2" borderId="58" xfId="0" applyNumberFormat="1" applyFont="1" applyFill="1" applyBorder="1" applyAlignment="1">
      <alignment horizontal="center" vertical="center"/>
    </xf>
    <xf numFmtId="3" fontId="6" fillId="4" borderId="5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9" fontId="6" fillId="0" borderId="68" xfId="0" applyNumberFormat="1" applyFont="1" applyBorder="1" applyAlignment="1">
      <alignment horizontal="center" vertical="center"/>
    </xf>
    <xf numFmtId="9" fontId="6" fillId="0" borderId="65" xfId="0" applyNumberFormat="1" applyFont="1" applyBorder="1" applyAlignment="1">
      <alignment horizontal="center" vertical="center"/>
    </xf>
    <xf numFmtId="9" fontId="6" fillId="0" borderId="70" xfId="0" applyNumberFormat="1" applyFont="1" applyBorder="1" applyAlignment="1">
      <alignment horizontal="center" vertical="center"/>
    </xf>
    <xf numFmtId="9" fontId="6" fillId="0" borderId="52" xfId="0" applyNumberFormat="1" applyFont="1" applyBorder="1" applyAlignment="1">
      <alignment horizontal="center" vertical="center"/>
    </xf>
    <xf numFmtId="9" fontId="6" fillId="0" borderId="39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59" xfId="0" applyNumberFormat="1" applyFont="1" applyBorder="1" applyAlignment="1">
      <alignment horizontal="center" vertical="center"/>
    </xf>
    <xf numFmtId="9" fontId="6" fillId="0" borderId="49" xfId="0" applyNumberFormat="1" applyFont="1" applyBorder="1" applyAlignment="1">
      <alignment horizontal="center" vertical="center"/>
    </xf>
    <xf numFmtId="9" fontId="6" fillId="0" borderId="63" xfId="0" applyNumberFormat="1" applyFont="1" applyBorder="1" applyAlignment="1">
      <alignment horizontal="center" vertical="center"/>
    </xf>
    <xf numFmtId="9" fontId="11" fillId="3" borderId="6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164" fontId="2" fillId="0" borderId="19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60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6"/>
  <sheetViews>
    <sheetView tabSelected="1" topLeftCell="H1" zoomScale="70" zoomScaleNormal="70" workbookViewId="0">
      <selection activeCell="P33" sqref="P33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4" width="19.75" style="1" customWidth="1"/>
    <col min="5" max="5" width="11.25" style="1" customWidth="1"/>
    <col min="6" max="6" width="12.25" style="1" customWidth="1"/>
    <col min="7" max="7" width="36.25" style="1" customWidth="1"/>
    <col min="8" max="8" width="13.75" style="1" customWidth="1"/>
    <col min="9" max="9" width="12.75" style="1" hidden="1" customWidth="1"/>
    <col min="10" max="11" width="9.625" style="1" customWidth="1"/>
    <col min="12" max="12" width="9.75" style="1" hidden="1" customWidth="1"/>
    <col min="13" max="13" width="10.75" style="1"/>
    <col min="14" max="15" width="13.125" style="1" customWidth="1"/>
    <col min="16" max="18" width="23.625" style="1" customWidth="1"/>
    <col min="19" max="20" width="12.625" style="1" customWidth="1"/>
    <col min="21" max="21" width="33.125" style="1" customWidth="1"/>
    <col min="22" max="22" width="26.5" style="1" customWidth="1"/>
    <col min="23" max="16384" width="10.75" style="1"/>
  </cols>
  <sheetData>
    <row r="2" spans="2:22" ht="20.100000000000001" customHeight="1" x14ac:dyDescent="0.2">
      <c r="B2" s="147" t="s">
        <v>13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2:22" ht="20.100000000000001" customHeight="1" x14ac:dyDescent="0.2">
      <c r="B3" s="147" t="s">
        <v>16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2:22" ht="20.100000000000001" customHeight="1" x14ac:dyDescent="0.2">
      <c r="B4" s="147" t="s">
        <v>76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</row>
    <row r="6" spans="2:22" ht="15.75" thickBot="1" x14ac:dyDescent="0.25"/>
    <row r="7" spans="2:22" ht="18" customHeight="1" thickBot="1" x14ac:dyDescent="0.25">
      <c r="B7" s="2" t="s">
        <v>1</v>
      </c>
      <c r="C7" s="3" t="s">
        <v>10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22" ht="18" customHeight="1" thickBot="1" x14ac:dyDescent="0.25">
      <c r="B8" s="145">
        <v>2019</v>
      </c>
      <c r="C8" s="146">
        <v>43524</v>
      </c>
      <c r="D8" s="148" t="s">
        <v>96</v>
      </c>
      <c r="E8" s="149"/>
      <c r="F8" s="149"/>
      <c r="G8" s="149"/>
      <c r="H8" s="149"/>
      <c r="I8" s="149"/>
      <c r="J8" s="149"/>
      <c r="K8" s="150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22" ht="30" customHeight="1" x14ac:dyDescent="0.2">
      <c r="B9" s="151" t="s">
        <v>14</v>
      </c>
      <c r="C9" s="154" t="s">
        <v>15</v>
      </c>
      <c r="D9" s="157" t="s">
        <v>0</v>
      </c>
      <c r="E9" s="160" t="s">
        <v>2</v>
      </c>
      <c r="F9" s="160"/>
      <c r="G9" s="160" t="s">
        <v>3</v>
      </c>
      <c r="H9" s="160"/>
      <c r="I9" s="160"/>
      <c r="J9" s="160"/>
      <c r="K9" s="162"/>
      <c r="L9" s="5"/>
      <c r="M9" s="157" t="s">
        <v>4</v>
      </c>
      <c r="N9" s="162"/>
      <c r="O9" s="163" t="s">
        <v>20</v>
      </c>
      <c r="P9" s="164"/>
      <c r="Q9" s="164"/>
      <c r="R9" s="164"/>
      <c r="S9" s="164"/>
      <c r="T9" s="164"/>
      <c r="U9" s="164"/>
      <c r="V9" s="165"/>
    </row>
    <row r="10" spans="2:22" ht="17.100000000000001" customHeight="1" x14ac:dyDescent="0.2">
      <c r="B10" s="152"/>
      <c r="C10" s="155"/>
      <c r="D10" s="158"/>
      <c r="E10" s="161"/>
      <c r="F10" s="161"/>
      <c r="G10" s="161" t="s">
        <v>5</v>
      </c>
      <c r="H10" s="169" t="s">
        <v>78</v>
      </c>
      <c r="I10" s="169" t="s">
        <v>21</v>
      </c>
      <c r="J10" s="172" t="s">
        <v>93</v>
      </c>
      <c r="K10" s="174" t="s">
        <v>97</v>
      </c>
      <c r="L10" s="6"/>
      <c r="M10" s="176" t="s">
        <v>6</v>
      </c>
      <c r="N10" s="178" t="s">
        <v>7</v>
      </c>
      <c r="O10" s="166"/>
      <c r="P10" s="167"/>
      <c r="Q10" s="167"/>
      <c r="R10" s="167"/>
      <c r="S10" s="167"/>
      <c r="T10" s="167"/>
      <c r="U10" s="167"/>
      <c r="V10" s="168"/>
    </row>
    <row r="11" spans="2:22" ht="37.5" customHeight="1" thickBot="1" x14ac:dyDescent="0.25">
      <c r="B11" s="153"/>
      <c r="C11" s="156"/>
      <c r="D11" s="159"/>
      <c r="E11" s="30" t="s">
        <v>8</v>
      </c>
      <c r="F11" s="30" t="s">
        <v>9</v>
      </c>
      <c r="G11" s="169"/>
      <c r="H11" s="170"/>
      <c r="I11" s="171"/>
      <c r="J11" s="173"/>
      <c r="K11" s="175"/>
      <c r="L11" s="31"/>
      <c r="M11" s="177"/>
      <c r="N11" s="179"/>
      <c r="O11" s="32" t="s">
        <v>19</v>
      </c>
      <c r="P11" s="33" t="s">
        <v>17</v>
      </c>
      <c r="Q11" s="34" t="s">
        <v>18</v>
      </c>
      <c r="R11" s="35" t="s">
        <v>79</v>
      </c>
      <c r="S11" s="35" t="s">
        <v>11</v>
      </c>
      <c r="T11" s="35" t="s">
        <v>12</v>
      </c>
      <c r="U11" s="35" t="s">
        <v>80</v>
      </c>
      <c r="V11" s="36" t="s">
        <v>81</v>
      </c>
    </row>
    <row r="12" spans="2:22" ht="45.75" thickBot="1" x14ac:dyDescent="0.25">
      <c r="B12" s="180" t="s">
        <v>49</v>
      </c>
      <c r="C12" s="180" t="s">
        <v>48</v>
      </c>
      <c r="D12" s="116" t="s">
        <v>44</v>
      </c>
      <c r="E12" s="117">
        <v>43466</v>
      </c>
      <c r="F12" s="117">
        <v>43830</v>
      </c>
      <c r="G12" s="37" t="s">
        <v>22</v>
      </c>
      <c r="H12" s="118">
        <v>4</v>
      </c>
      <c r="I12" s="49" t="e">
        <f>+J12+(#REF!-#REF!)</f>
        <v>#REF!</v>
      </c>
      <c r="J12" s="118">
        <v>1</v>
      </c>
      <c r="K12" s="119">
        <v>0</v>
      </c>
      <c r="L12" s="120">
        <f>+K12/J12</f>
        <v>0</v>
      </c>
      <c r="M12" s="121"/>
      <c r="N12" s="122">
        <f>IF(J12=0," -",IF(L12&gt;100%,100%,L12))</f>
        <v>0</v>
      </c>
      <c r="O12" s="123" t="s">
        <v>82</v>
      </c>
      <c r="P12" s="118">
        <v>75000</v>
      </c>
      <c r="Q12" s="118">
        <v>0</v>
      </c>
      <c r="R12" s="118">
        <v>0</v>
      </c>
      <c r="S12" s="124">
        <f>IF(P12=0," -",Q12/P12)</f>
        <v>0</v>
      </c>
      <c r="T12" s="135" t="s">
        <v>63</v>
      </c>
      <c r="U12" s="135"/>
      <c r="V12" s="122" t="s">
        <v>87</v>
      </c>
    </row>
    <row r="13" spans="2:22" ht="60.75" thickBot="1" x14ac:dyDescent="0.25">
      <c r="B13" s="181"/>
      <c r="C13" s="181"/>
      <c r="D13" s="101" t="s">
        <v>45</v>
      </c>
      <c r="E13" s="102">
        <v>43466</v>
      </c>
      <c r="F13" s="102">
        <v>43830</v>
      </c>
      <c r="G13" s="131" t="s">
        <v>23</v>
      </c>
      <c r="H13" s="104">
        <v>4</v>
      </c>
      <c r="I13" s="49" t="e">
        <f>+J13+(#REF!-#REF!)</f>
        <v>#REF!</v>
      </c>
      <c r="J13" s="104">
        <v>1</v>
      </c>
      <c r="K13" s="105">
        <v>0</v>
      </c>
      <c r="L13" s="106">
        <f t="shared" ref="L13:L35" si="0">+K13/J13</f>
        <v>0</v>
      </c>
      <c r="M13" s="107"/>
      <c r="N13" s="108">
        <f t="shared" ref="N13:N35" si="1">IF(J13=0," -",IF(L13&gt;100%,100%,L13))</f>
        <v>0</v>
      </c>
      <c r="O13" s="109" t="s">
        <v>83</v>
      </c>
      <c r="P13" s="104">
        <v>30000</v>
      </c>
      <c r="Q13" s="104">
        <v>0</v>
      </c>
      <c r="R13" s="104">
        <v>0</v>
      </c>
      <c r="S13" s="110">
        <f t="shared" ref="S13:S36" si="2">IF(P13=0," -",Q13/P13)</f>
        <v>0</v>
      </c>
      <c r="T13" s="136" t="s">
        <v>63</v>
      </c>
      <c r="U13" s="136"/>
      <c r="V13" s="108" t="s">
        <v>87</v>
      </c>
    </row>
    <row r="14" spans="2:22" ht="45.75" thickBot="1" x14ac:dyDescent="0.25">
      <c r="B14" s="181"/>
      <c r="C14" s="182"/>
      <c r="D14" s="125" t="s">
        <v>46</v>
      </c>
      <c r="E14" s="126">
        <v>43466</v>
      </c>
      <c r="F14" s="126">
        <v>43830</v>
      </c>
      <c r="G14" s="127" t="s">
        <v>24</v>
      </c>
      <c r="H14" s="128">
        <v>8</v>
      </c>
      <c r="I14" s="49" t="e">
        <f>+J14+(#REF!-#REF!)</f>
        <v>#REF!</v>
      </c>
      <c r="J14" s="128">
        <v>2</v>
      </c>
      <c r="K14" s="129">
        <v>0</v>
      </c>
      <c r="L14" s="38">
        <f t="shared" si="0"/>
        <v>0</v>
      </c>
      <c r="M14" s="39"/>
      <c r="N14" s="40">
        <f t="shared" si="1"/>
        <v>0</v>
      </c>
      <c r="O14" s="130" t="s">
        <v>84</v>
      </c>
      <c r="P14" s="128">
        <v>20000</v>
      </c>
      <c r="Q14" s="128">
        <v>0</v>
      </c>
      <c r="R14" s="128">
        <v>0</v>
      </c>
      <c r="S14" s="41">
        <f t="shared" si="2"/>
        <v>0</v>
      </c>
      <c r="T14" s="137" t="s">
        <v>63</v>
      </c>
      <c r="U14" s="137"/>
      <c r="V14" s="40" t="s">
        <v>87</v>
      </c>
    </row>
    <row r="15" spans="2:22" ht="12.95" customHeight="1" thickBot="1" x14ac:dyDescent="0.25">
      <c r="B15" s="181"/>
      <c r="C15" s="114"/>
      <c r="D15" s="62"/>
      <c r="E15" s="63"/>
      <c r="F15" s="63"/>
      <c r="G15" s="64"/>
      <c r="H15" s="65"/>
      <c r="I15" s="132"/>
      <c r="J15" s="65"/>
      <c r="K15" s="65"/>
      <c r="L15" s="66"/>
      <c r="M15" s="66"/>
      <c r="N15" s="66"/>
      <c r="O15" s="64"/>
      <c r="P15" s="65"/>
      <c r="Q15" s="65"/>
      <c r="R15" s="65"/>
      <c r="S15" s="66"/>
      <c r="T15" s="66"/>
      <c r="U15" s="66"/>
      <c r="V15" s="16"/>
    </row>
    <row r="16" spans="2:22" ht="60" x14ac:dyDescent="0.2">
      <c r="B16" s="181"/>
      <c r="C16" s="180" t="s">
        <v>50</v>
      </c>
      <c r="D16" s="183" t="s">
        <v>47</v>
      </c>
      <c r="E16" s="45">
        <v>43466</v>
      </c>
      <c r="F16" s="45">
        <v>43830</v>
      </c>
      <c r="G16" s="10" t="s">
        <v>25</v>
      </c>
      <c r="H16" s="46">
        <v>6</v>
      </c>
      <c r="I16" s="81">
        <f>+J16</f>
        <v>6</v>
      </c>
      <c r="J16" s="46">
        <v>6</v>
      </c>
      <c r="K16" s="73">
        <v>6</v>
      </c>
      <c r="L16" s="70">
        <f t="shared" si="0"/>
        <v>1</v>
      </c>
      <c r="M16" s="20"/>
      <c r="N16" s="21">
        <f t="shared" si="1"/>
        <v>1</v>
      </c>
      <c r="O16" s="55" t="s">
        <v>59</v>
      </c>
      <c r="P16" s="46">
        <v>126215</v>
      </c>
      <c r="Q16" s="46">
        <v>120000</v>
      </c>
      <c r="R16" s="46">
        <v>0</v>
      </c>
      <c r="S16" s="22">
        <f t="shared" si="2"/>
        <v>0.95075862615378526</v>
      </c>
      <c r="T16" s="138" t="s">
        <v>63</v>
      </c>
      <c r="U16" s="138"/>
      <c r="V16" s="21" t="s">
        <v>90</v>
      </c>
    </row>
    <row r="17" spans="2:22" ht="45" x14ac:dyDescent="0.2">
      <c r="B17" s="181"/>
      <c r="C17" s="181"/>
      <c r="D17" s="184"/>
      <c r="E17" s="42">
        <v>43466</v>
      </c>
      <c r="F17" s="42">
        <v>43830</v>
      </c>
      <c r="G17" s="9" t="s">
        <v>26</v>
      </c>
      <c r="H17" s="43">
        <v>3000</v>
      </c>
      <c r="I17" s="43" t="e">
        <f>+J17+(#REF!-#REF!)</f>
        <v>#REF!</v>
      </c>
      <c r="J17" s="43">
        <v>500</v>
      </c>
      <c r="K17" s="74">
        <v>0</v>
      </c>
      <c r="L17" s="71">
        <f t="shared" si="0"/>
        <v>0</v>
      </c>
      <c r="M17" s="60"/>
      <c r="N17" s="47">
        <f t="shared" si="1"/>
        <v>0</v>
      </c>
      <c r="O17" s="56" t="s">
        <v>60</v>
      </c>
      <c r="P17" s="43">
        <v>66066</v>
      </c>
      <c r="Q17" s="43">
        <v>0</v>
      </c>
      <c r="R17" s="43">
        <v>0</v>
      </c>
      <c r="S17" s="44">
        <f t="shared" si="2"/>
        <v>0</v>
      </c>
      <c r="T17" s="139" t="s">
        <v>63</v>
      </c>
      <c r="U17" s="139"/>
      <c r="V17" s="47" t="s">
        <v>98</v>
      </c>
    </row>
    <row r="18" spans="2:22" ht="75" x14ac:dyDescent="0.2">
      <c r="B18" s="181"/>
      <c r="C18" s="181"/>
      <c r="D18" s="184"/>
      <c r="E18" s="42">
        <v>43466</v>
      </c>
      <c r="F18" s="42">
        <v>43830</v>
      </c>
      <c r="G18" s="9" t="s">
        <v>27</v>
      </c>
      <c r="H18" s="43">
        <v>5000</v>
      </c>
      <c r="I18" s="43" t="e">
        <f>+J18+(#REF!-#REF!)</f>
        <v>#REF!</v>
      </c>
      <c r="J18" s="43">
        <v>600</v>
      </c>
      <c r="K18" s="74">
        <v>291</v>
      </c>
      <c r="L18" s="71">
        <f t="shared" si="0"/>
        <v>0.48499999999999999</v>
      </c>
      <c r="M18" s="60"/>
      <c r="N18" s="47">
        <f t="shared" si="1"/>
        <v>0.48499999999999999</v>
      </c>
      <c r="O18" s="56" t="s">
        <v>61</v>
      </c>
      <c r="P18" s="43">
        <v>135622</v>
      </c>
      <c r="Q18" s="43">
        <v>135622</v>
      </c>
      <c r="R18" s="43">
        <v>0</v>
      </c>
      <c r="S18" s="44">
        <f t="shared" si="2"/>
        <v>1</v>
      </c>
      <c r="T18" s="139" t="s">
        <v>63</v>
      </c>
      <c r="U18" s="139"/>
      <c r="V18" s="47" t="s">
        <v>89</v>
      </c>
    </row>
    <row r="19" spans="2:22" ht="75" x14ac:dyDescent="0.2">
      <c r="B19" s="181"/>
      <c r="C19" s="181"/>
      <c r="D19" s="184"/>
      <c r="E19" s="42">
        <v>43466</v>
      </c>
      <c r="F19" s="42">
        <v>43830</v>
      </c>
      <c r="G19" s="9" t="s">
        <v>28</v>
      </c>
      <c r="H19" s="43">
        <v>10</v>
      </c>
      <c r="I19" s="43" t="e">
        <f>+J19+(#REF!-#REF!)</f>
        <v>#REF!</v>
      </c>
      <c r="J19" s="43">
        <v>2</v>
      </c>
      <c r="K19" s="74">
        <v>1</v>
      </c>
      <c r="L19" s="71">
        <f t="shared" si="0"/>
        <v>0.5</v>
      </c>
      <c r="M19" s="60"/>
      <c r="N19" s="47">
        <f t="shared" si="1"/>
        <v>0.5</v>
      </c>
      <c r="O19" s="56" t="s">
        <v>62</v>
      </c>
      <c r="P19" s="43">
        <v>180707</v>
      </c>
      <c r="Q19" s="43">
        <v>82578</v>
      </c>
      <c r="R19" s="43">
        <v>0</v>
      </c>
      <c r="S19" s="44">
        <f t="shared" si="2"/>
        <v>0.45697178305212305</v>
      </c>
      <c r="T19" s="139" t="s">
        <v>63</v>
      </c>
      <c r="U19" s="139"/>
      <c r="V19" s="47" t="s">
        <v>98</v>
      </c>
    </row>
    <row r="20" spans="2:22" ht="30" x14ac:dyDescent="0.2">
      <c r="B20" s="181"/>
      <c r="C20" s="181"/>
      <c r="D20" s="184"/>
      <c r="E20" s="42" t="s">
        <v>77</v>
      </c>
      <c r="F20" s="42">
        <v>43830</v>
      </c>
      <c r="G20" s="8" t="s">
        <v>29</v>
      </c>
      <c r="H20" s="43">
        <v>1</v>
      </c>
      <c r="I20" s="43">
        <f>+J20</f>
        <v>1</v>
      </c>
      <c r="J20" s="43">
        <v>1</v>
      </c>
      <c r="K20" s="74">
        <v>0</v>
      </c>
      <c r="L20" s="71">
        <f t="shared" si="0"/>
        <v>0</v>
      </c>
      <c r="M20" s="60"/>
      <c r="N20" s="47">
        <f t="shared" si="1"/>
        <v>0</v>
      </c>
      <c r="O20" s="56" t="s">
        <v>94</v>
      </c>
      <c r="P20" s="43">
        <v>0</v>
      </c>
      <c r="Q20" s="43">
        <v>0</v>
      </c>
      <c r="R20" s="43">
        <v>0</v>
      </c>
      <c r="S20" s="44" t="str">
        <f t="shared" si="2"/>
        <v xml:space="preserve"> -</v>
      </c>
      <c r="T20" s="139" t="s">
        <v>63</v>
      </c>
      <c r="U20" s="139"/>
      <c r="V20" s="47" t="s">
        <v>99</v>
      </c>
    </row>
    <row r="21" spans="2:22" ht="30.75" thickBot="1" x14ac:dyDescent="0.25">
      <c r="B21" s="182"/>
      <c r="C21" s="182"/>
      <c r="D21" s="185"/>
      <c r="E21" s="48">
        <v>43466</v>
      </c>
      <c r="F21" s="48">
        <v>43830</v>
      </c>
      <c r="G21" s="134" t="s">
        <v>30</v>
      </c>
      <c r="H21" s="49">
        <v>1</v>
      </c>
      <c r="I21" s="49">
        <f>+J21</f>
        <v>1</v>
      </c>
      <c r="J21" s="49">
        <v>1</v>
      </c>
      <c r="K21" s="75">
        <v>0</v>
      </c>
      <c r="L21" s="72">
        <f t="shared" si="0"/>
        <v>0</v>
      </c>
      <c r="M21" s="61"/>
      <c r="N21" s="51">
        <f t="shared" si="1"/>
        <v>0</v>
      </c>
      <c r="O21" s="57" t="s">
        <v>95</v>
      </c>
      <c r="P21" s="49">
        <v>18150</v>
      </c>
      <c r="Q21" s="49">
        <v>0</v>
      </c>
      <c r="R21" s="49">
        <v>0</v>
      </c>
      <c r="S21" s="50">
        <f t="shared" si="2"/>
        <v>0</v>
      </c>
      <c r="T21" s="140" t="s">
        <v>63</v>
      </c>
      <c r="U21" s="140"/>
      <c r="V21" s="51" t="s">
        <v>99</v>
      </c>
    </row>
    <row r="22" spans="2:22" ht="12.95" customHeight="1" thickBot="1" x14ac:dyDescent="0.25">
      <c r="B22" s="113"/>
      <c r="C22" s="67"/>
      <c r="D22" s="76"/>
      <c r="E22" s="77"/>
      <c r="F22" s="77"/>
      <c r="G22" s="78"/>
      <c r="H22" s="69"/>
      <c r="I22" s="133"/>
      <c r="J22" s="69"/>
      <c r="K22" s="69"/>
      <c r="L22" s="79"/>
      <c r="M22" s="79"/>
      <c r="N22" s="79"/>
      <c r="O22" s="68"/>
      <c r="P22" s="69"/>
      <c r="Q22" s="69"/>
      <c r="R22" s="69"/>
      <c r="S22" s="79"/>
      <c r="T22" s="79"/>
      <c r="U22" s="79"/>
      <c r="V22" s="17"/>
    </row>
    <row r="23" spans="2:22" ht="45" x14ac:dyDescent="0.2">
      <c r="B23" s="180" t="s">
        <v>58</v>
      </c>
      <c r="C23" s="180" t="s">
        <v>57</v>
      </c>
      <c r="D23" s="183" t="s">
        <v>51</v>
      </c>
      <c r="E23" s="45">
        <v>43466</v>
      </c>
      <c r="F23" s="45">
        <v>43830</v>
      </c>
      <c r="G23" s="10" t="s">
        <v>31</v>
      </c>
      <c r="H23" s="46">
        <v>170</v>
      </c>
      <c r="I23" s="81" t="e">
        <f>+J23+(#REF!-#REF!)</f>
        <v>#REF!</v>
      </c>
      <c r="J23" s="46">
        <v>45</v>
      </c>
      <c r="K23" s="52">
        <v>9</v>
      </c>
      <c r="L23" s="18">
        <f t="shared" si="0"/>
        <v>0.2</v>
      </c>
      <c r="M23" s="20"/>
      <c r="N23" s="21">
        <f t="shared" si="1"/>
        <v>0.2</v>
      </c>
      <c r="O23" s="55" t="s">
        <v>64</v>
      </c>
      <c r="P23" s="46">
        <v>352774</v>
      </c>
      <c r="Q23" s="46">
        <v>290145</v>
      </c>
      <c r="R23" s="46">
        <v>0</v>
      </c>
      <c r="S23" s="22">
        <f t="shared" si="2"/>
        <v>0.82246707523797102</v>
      </c>
      <c r="T23" s="138"/>
      <c r="U23" s="138"/>
      <c r="V23" s="21" t="s">
        <v>87</v>
      </c>
    </row>
    <row r="24" spans="2:22" ht="45.75" thickBot="1" x14ac:dyDescent="0.25">
      <c r="B24" s="181"/>
      <c r="C24" s="181"/>
      <c r="D24" s="185"/>
      <c r="E24" s="48">
        <v>43466</v>
      </c>
      <c r="F24" s="48">
        <v>43830</v>
      </c>
      <c r="G24" s="7" t="s">
        <v>32</v>
      </c>
      <c r="H24" s="49">
        <v>90</v>
      </c>
      <c r="I24" s="49" t="e">
        <f>+J24+(#REF!-#REF!)</f>
        <v>#REF!</v>
      </c>
      <c r="J24" s="49">
        <v>25</v>
      </c>
      <c r="K24" s="54">
        <v>101</v>
      </c>
      <c r="L24" s="59">
        <f t="shared" si="0"/>
        <v>4.04</v>
      </c>
      <c r="M24" s="61"/>
      <c r="N24" s="51">
        <f t="shared" si="1"/>
        <v>1</v>
      </c>
      <c r="O24" s="57" t="s">
        <v>65</v>
      </c>
      <c r="P24" s="49">
        <v>573005</v>
      </c>
      <c r="Q24" s="49">
        <v>536917</v>
      </c>
      <c r="R24" s="49">
        <v>490000</v>
      </c>
      <c r="S24" s="50">
        <f t="shared" si="2"/>
        <v>0.93701974677358835</v>
      </c>
      <c r="T24" s="140" t="s">
        <v>63</v>
      </c>
      <c r="U24" s="140"/>
      <c r="V24" s="51" t="s">
        <v>87</v>
      </c>
    </row>
    <row r="25" spans="2:22" ht="45" x14ac:dyDescent="0.2">
      <c r="B25" s="181"/>
      <c r="C25" s="181"/>
      <c r="D25" s="186" t="s">
        <v>52</v>
      </c>
      <c r="E25" s="80">
        <v>43466</v>
      </c>
      <c r="F25" s="80">
        <v>43830</v>
      </c>
      <c r="G25" s="12" t="s">
        <v>33</v>
      </c>
      <c r="H25" s="81">
        <v>30300</v>
      </c>
      <c r="I25" s="81" t="e">
        <f>+J25+(#REF!-#REF!)</f>
        <v>#REF!</v>
      </c>
      <c r="J25" s="81">
        <v>8000</v>
      </c>
      <c r="K25" s="82">
        <v>226</v>
      </c>
      <c r="L25" s="58">
        <f t="shared" si="0"/>
        <v>2.8250000000000001E-2</v>
      </c>
      <c r="M25" s="60"/>
      <c r="N25" s="47">
        <f t="shared" si="1"/>
        <v>2.8250000000000001E-2</v>
      </c>
      <c r="O25" s="83" t="s">
        <v>66</v>
      </c>
      <c r="P25" s="81">
        <v>367598</v>
      </c>
      <c r="Q25" s="81">
        <v>62150</v>
      </c>
      <c r="R25" s="81">
        <v>80000</v>
      </c>
      <c r="S25" s="25">
        <f t="shared" si="2"/>
        <v>0.1690705607756299</v>
      </c>
      <c r="T25" s="141" t="s">
        <v>63</v>
      </c>
      <c r="U25" s="141"/>
      <c r="V25" s="24" t="s">
        <v>88</v>
      </c>
    </row>
    <row r="26" spans="2:22" ht="60" x14ac:dyDescent="0.2">
      <c r="B26" s="181"/>
      <c r="C26" s="181"/>
      <c r="D26" s="184"/>
      <c r="E26" s="42">
        <v>43466</v>
      </c>
      <c r="F26" s="42">
        <v>43830</v>
      </c>
      <c r="G26" s="9" t="s">
        <v>34</v>
      </c>
      <c r="H26" s="43">
        <v>4300</v>
      </c>
      <c r="I26" s="43" t="e">
        <f>+J26+(#REF!-#REF!)</f>
        <v>#REF!</v>
      </c>
      <c r="J26" s="43">
        <v>1000</v>
      </c>
      <c r="K26" s="53">
        <v>832</v>
      </c>
      <c r="L26" s="58">
        <f t="shared" si="0"/>
        <v>0.83199999999999996</v>
      </c>
      <c r="M26" s="60"/>
      <c r="N26" s="47">
        <f t="shared" si="1"/>
        <v>0.83199999999999996</v>
      </c>
      <c r="O26" s="56" t="s">
        <v>67</v>
      </c>
      <c r="P26" s="43">
        <v>861316</v>
      </c>
      <c r="Q26" s="43">
        <v>624500</v>
      </c>
      <c r="R26" s="43">
        <v>2000000</v>
      </c>
      <c r="S26" s="44">
        <f t="shared" si="2"/>
        <v>0.72505329054609458</v>
      </c>
      <c r="T26" s="139" t="s">
        <v>63</v>
      </c>
      <c r="U26" s="139"/>
      <c r="V26" s="47" t="s">
        <v>88</v>
      </c>
    </row>
    <row r="27" spans="2:22" ht="45.75" thickBot="1" x14ac:dyDescent="0.25">
      <c r="B27" s="181"/>
      <c r="C27" s="181"/>
      <c r="D27" s="187"/>
      <c r="E27" s="84">
        <v>43466</v>
      </c>
      <c r="F27" s="84">
        <v>43830</v>
      </c>
      <c r="G27" s="11" t="s">
        <v>35</v>
      </c>
      <c r="H27" s="85">
        <v>3000</v>
      </c>
      <c r="I27" s="49" t="e">
        <f>+J27+(#REF!-#REF!)</f>
        <v>#REF!</v>
      </c>
      <c r="J27" s="85">
        <v>1000</v>
      </c>
      <c r="K27" s="86">
        <v>6000</v>
      </c>
      <c r="L27" s="87">
        <f t="shared" si="0"/>
        <v>6</v>
      </c>
      <c r="M27" s="88"/>
      <c r="N27" s="89">
        <f t="shared" si="1"/>
        <v>1</v>
      </c>
      <c r="O27" s="90" t="s">
        <v>85</v>
      </c>
      <c r="P27" s="85">
        <v>269000</v>
      </c>
      <c r="Q27" s="85">
        <v>260000</v>
      </c>
      <c r="R27" s="85">
        <v>0</v>
      </c>
      <c r="S27" s="91">
        <f t="shared" si="2"/>
        <v>0.96654275092936803</v>
      </c>
      <c r="T27" s="142" t="s">
        <v>63</v>
      </c>
      <c r="U27" s="142"/>
      <c r="V27" s="89" t="s">
        <v>88</v>
      </c>
    </row>
    <row r="28" spans="2:22" ht="45" x14ac:dyDescent="0.2">
      <c r="B28" s="181"/>
      <c r="C28" s="181"/>
      <c r="D28" s="183" t="s">
        <v>53</v>
      </c>
      <c r="E28" s="45">
        <v>43466</v>
      </c>
      <c r="F28" s="45">
        <v>43830</v>
      </c>
      <c r="G28" s="10" t="s">
        <v>36</v>
      </c>
      <c r="H28" s="46">
        <v>12</v>
      </c>
      <c r="I28" s="81" t="e">
        <f>+J28+(#REF!-#REF!)</f>
        <v>#REF!</v>
      </c>
      <c r="J28" s="46">
        <v>3</v>
      </c>
      <c r="K28" s="52">
        <v>1</v>
      </c>
      <c r="L28" s="18">
        <f t="shared" si="0"/>
        <v>0.33333333333333331</v>
      </c>
      <c r="M28" s="20"/>
      <c r="N28" s="21">
        <f t="shared" si="1"/>
        <v>0.33333333333333331</v>
      </c>
      <c r="O28" s="55" t="s">
        <v>68</v>
      </c>
      <c r="P28" s="46">
        <v>262992</v>
      </c>
      <c r="Q28" s="46">
        <v>60000</v>
      </c>
      <c r="R28" s="46">
        <v>0</v>
      </c>
      <c r="S28" s="22">
        <f t="shared" si="2"/>
        <v>0.22814382186530388</v>
      </c>
      <c r="T28" s="138" t="s">
        <v>63</v>
      </c>
      <c r="U28" s="138"/>
      <c r="V28" s="21" t="s">
        <v>91</v>
      </c>
    </row>
    <row r="29" spans="2:22" ht="30" x14ac:dyDescent="0.2">
      <c r="B29" s="181"/>
      <c r="C29" s="181"/>
      <c r="D29" s="184"/>
      <c r="E29" s="42">
        <v>43466</v>
      </c>
      <c r="F29" s="42">
        <v>43830</v>
      </c>
      <c r="G29" s="9" t="s">
        <v>37</v>
      </c>
      <c r="H29" s="43">
        <v>40</v>
      </c>
      <c r="I29" s="43" t="e">
        <f>+J29+(#REF!-#REF!)</f>
        <v>#REF!</v>
      </c>
      <c r="J29" s="43">
        <v>10</v>
      </c>
      <c r="K29" s="53">
        <v>1</v>
      </c>
      <c r="L29" s="58">
        <f t="shared" si="0"/>
        <v>0.1</v>
      </c>
      <c r="M29" s="60"/>
      <c r="N29" s="47">
        <f t="shared" si="1"/>
        <v>0.1</v>
      </c>
      <c r="O29" s="56" t="s">
        <v>69</v>
      </c>
      <c r="P29" s="43">
        <v>65694</v>
      </c>
      <c r="Q29" s="43">
        <v>32000</v>
      </c>
      <c r="R29" s="43">
        <v>0</v>
      </c>
      <c r="S29" s="44">
        <f t="shared" si="2"/>
        <v>0.48710688951806863</v>
      </c>
      <c r="T29" s="139" t="s">
        <v>63</v>
      </c>
      <c r="U29" s="139"/>
      <c r="V29" s="47" t="s">
        <v>87</v>
      </c>
    </row>
    <row r="30" spans="2:22" ht="45.75" thickBot="1" x14ac:dyDescent="0.25">
      <c r="B30" s="181"/>
      <c r="C30" s="181"/>
      <c r="D30" s="185"/>
      <c r="E30" s="48">
        <v>43466</v>
      </c>
      <c r="F30" s="48">
        <v>43830</v>
      </c>
      <c r="G30" s="7" t="s">
        <v>38</v>
      </c>
      <c r="H30" s="49">
        <v>8</v>
      </c>
      <c r="I30" s="49" t="e">
        <f>+J30+(#REF!-#REF!)</f>
        <v>#REF!</v>
      </c>
      <c r="J30" s="49">
        <v>2</v>
      </c>
      <c r="K30" s="54">
        <v>0</v>
      </c>
      <c r="L30" s="59">
        <f t="shared" si="0"/>
        <v>0</v>
      </c>
      <c r="M30" s="61"/>
      <c r="N30" s="51">
        <f t="shared" si="1"/>
        <v>0</v>
      </c>
      <c r="O30" s="57" t="s">
        <v>70</v>
      </c>
      <c r="P30" s="49">
        <v>98803</v>
      </c>
      <c r="Q30" s="49">
        <v>0</v>
      </c>
      <c r="R30" s="49">
        <v>0</v>
      </c>
      <c r="S30" s="50">
        <f t="shared" si="2"/>
        <v>0</v>
      </c>
      <c r="T30" s="140" t="s">
        <v>63</v>
      </c>
      <c r="U30" s="140"/>
      <c r="V30" s="51" t="s">
        <v>87</v>
      </c>
    </row>
    <row r="31" spans="2:22" ht="45.75" thickBot="1" x14ac:dyDescent="0.25">
      <c r="B31" s="181"/>
      <c r="C31" s="181"/>
      <c r="D31" s="111" t="s">
        <v>54</v>
      </c>
      <c r="E31" s="92">
        <v>43466</v>
      </c>
      <c r="F31" s="92">
        <v>43830</v>
      </c>
      <c r="G31" s="93" t="s">
        <v>39</v>
      </c>
      <c r="H31" s="94">
        <v>600</v>
      </c>
      <c r="I31" s="49" t="e">
        <f>+J31+(#REF!-#REF!)</f>
        <v>#REF!</v>
      </c>
      <c r="J31" s="94">
        <v>150</v>
      </c>
      <c r="K31" s="95">
        <v>0</v>
      </c>
      <c r="L31" s="96">
        <f t="shared" si="0"/>
        <v>0</v>
      </c>
      <c r="M31" s="97"/>
      <c r="N31" s="98">
        <f t="shared" si="1"/>
        <v>0</v>
      </c>
      <c r="O31" s="99" t="s">
        <v>71</v>
      </c>
      <c r="P31" s="94">
        <v>30100</v>
      </c>
      <c r="Q31" s="94">
        <v>0</v>
      </c>
      <c r="R31" s="94">
        <v>0</v>
      </c>
      <c r="S31" s="100">
        <f t="shared" si="2"/>
        <v>0</v>
      </c>
      <c r="T31" s="143" t="s">
        <v>63</v>
      </c>
      <c r="U31" s="143"/>
      <c r="V31" s="98" t="s">
        <v>87</v>
      </c>
    </row>
    <row r="32" spans="2:22" ht="45.75" thickBot="1" x14ac:dyDescent="0.25">
      <c r="B32" s="181"/>
      <c r="C32" s="181"/>
      <c r="D32" s="112" t="s">
        <v>55</v>
      </c>
      <c r="E32" s="102">
        <v>43466</v>
      </c>
      <c r="F32" s="102">
        <v>43830</v>
      </c>
      <c r="G32" s="103" t="s">
        <v>40</v>
      </c>
      <c r="H32" s="104">
        <v>120</v>
      </c>
      <c r="I32" s="49" t="e">
        <f>+J32+(#REF!-#REF!)</f>
        <v>#REF!</v>
      </c>
      <c r="J32" s="104">
        <v>35</v>
      </c>
      <c r="K32" s="105">
        <v>7</v>
      </c>
      <c r="L32" s="106">
        <f t="shared" si="0"/>
        <v>0.2</v>
      </c>
      <c r="M32" s="107"/>
      <c r="N32" s="108">
        <f t="shared" si="1"/>
        <v>0.2</v>
      </c>
      <c r="O32" s="109" t="s">
        <v>72</v>
      </c>
      <c r="P32" s="104">
        <v>2116828</v>
      </c>
      <c r="Q32" s="104">
        <v>727327</v>
      </c>
      <c r="R32" s="104">
        <v>65000</v>
      </c>
      <c r="S32" s="110">
        <f t="shared" si="2"/>
        <v>0.34359286630751296</v>
      </c>
      <c r="T32" s="136">
        <v>3.2947627826932127E-2</v>
      </c>
      <c r="U32" s="136"/>
      <c r="V32" s="108" t="s">
        <v>86</v>
      </c>
    </row>
    <row r="33" spans="2:22" ht="30" x14ac:dyDescent="0.2">
      <c r="B33" s="181"/>
      <c r="C33" s="181"/>
      <c r="D33" s="186" t="s">
        <v>56</v>
      </c>
      <c r="E33" s="80">
        <v>43466</v>
      </c>
      <c r="F33" s="80">
        <v>43830</v>
      </c>
      <c r="G33" s="13" t="s">
        <v>41</v>
      </c>
      <c r="H33" s="81">
        <v>80</v>
      </c>
      <c r="I33" s="81" t="e">
        <f>+J33+(#REF!-#REF!)</f>
        <v>#REF!</v>
      </c>
      <c r="J33" s="81">
        <v>20</v>
      </c>
      <c r="K33" s="82">
        <v>0</v>
      </c>
      <c r="L33" s="19">
        <f t="shared" si="0"/>
        <v>0</v>
      </c>
      <c r="M33" s="23"/>
      <c r="N33" s="24">
        <f t="shared" si="1"/>
        <v>0</v>
      </c>
      <c r="O33" s="83" t="s">
        <v>73</v>
      </c>
      <c r="P33" s="81">
        <v>134587</v>
      </c>
      <c r="Q33" s="81">
        <v>0</v>
      </c>
      <c r="R33" s="81">
        <v>0</v>
      </c>
      <c r="S33" s="25">
        <f t="shared" si="2"/>
        <v>0</v>
      </c>
      <c r="T33" s="141" t="s">
        <v>63</v>
      </c>
      <c r="U33" s="141"/>
      <c r="V33" s="24" t="s">
        <v>92</v>
      </c>
    </row>
    <row r="34" spans="2:22" ht="45" x14ac:dyDescent="0.2">
      <c r="B34" s="181"/>
      <c r="C34" s="181"/>
      <c r="D34" s="184"/>
      <c r="E34" s="42">
        <v>43466</v>
      </c>
      <c r="F34" s="42">
        <v>43830</v>
      </c>
      <c r="G34" s="14" t="s">
        <v>42</v>
      </c>
      <c r="H34" s="43">
        <v>8</v>
      </c>
      <c r="I34" s="43" t="e">
        <f>+J34+(#REF!-#REF!)</f>
        <v>#REF!</v>
      </c>
      <c r="J34" s="43">
        <v>3</v>
      </c>
      <c r="K34" s="53">
        <v>0</v>
      </c>
      <c r="L34" s="58">
        <f t="shared" si="0"/>
        <v>0</v>
      </c>
      <c r="M34" s="60"/>
      <c r="N34" s="47">
        <f t="shared" si="1"/>
        <v>0</v>
      </c>
      <c r="O34" s="56" t="s">
        <v>74</v>
      </c>
      <c r="P34" s="43">
        <v>26333</v>
      </c>
      <c r="Q34" s="43">
        <v>0</v>
      </c>
      <c r="R34" s="43">
        <v>0</v>
      </c>
      <c r="S34" s="44">
        <f t="shared" si="2"/>
        <v>0</v>
      </c>
      <c r="T34" s="139" t="s">
        <v>63</v>
      </c>
      <c r="U34" s="139"/>
      <c r="V34" s="47" t="s">
        <v>92</v>
      </c>
    </row>
    <row r="35" spans="2:22" ht="30.75" thickBot="1" x14ac:dyDescent="0.25">
      <c r="B35" s="182"/>
      <c r="C35" s="182"/>
      <c r="D35" s="185"/>
      <c r="E35" s="48">
        <v>43466</v>
      </c>
      <c r="F35" s="48">
        <v>43830</v>
      </c>
      <c r="G35" s="15" t="s">
        <v>43</v>
      </c>
      <c r="H35" s="49">
        <v>8</v>
      </c>
      <c r="I35" s="49" t="e">
        <f>+J35+(#REF!-#REF!)</f>
        <v>#REF!</v>
      </c>
      <c r="J35" s="49">
        <v>2</v>
      </c>
      <c r="K35" s="54">
        <v>0</v>
      </c>
      <c r="L35" s="59">
        <f t="shared" si="0"/>
        <v>0</v>
      </c>
      <c r="M35" s="61"/>
      <c r="N35" s="51">
        <f t="shared" si="1"/>
        <v>0</v>
      </c>
      <c r="O35" s="57" t="s">
        <v>75</v>
      </c>
      <c r="P35" s="49">
        <v>39501</v>
      </c>
      <c r="Q35" s="49">
        <v>0</v>
      </c>
      <c r="R35" s="49">
        <v>0</v>
      </c>
      <c r="S35" s="50">
        <f t="shared" si="2"/>
        <v>0</v>
      </c>
      <c r="T35" s="140" t="s">
        <v>63</v>
      </c>
      <c r="U35" s="140"/>
      <c r="V35" s="51" t="s">
        <v>92</v>
      </c>
    </row>
    <row r="36" spans="2:22" ht="21" customHeight="1" thickBot="1" x14ac:dyDescent="0.25">
      <c r="M36" s="115" t="e">
        <f>+AVERAGE(M12:M14,M16:M21,M23:M35)</f>
        <v>#DIV/0!</v>
      </c>
      <c r="N36" s="29">
        <f>+AVERAGE(N12:N14,N16:N21,N23:N35)</f>
        <v>0.25811742424242423</v>
      </c>
      <c r="P36" s="26">
        <f>+SUM(P12:P14,P16:P21,P23:P35)</f>
        <v>5850291</v>
      </c>
      <c r="Q36" s="27">
        <f t="shared" ref="Q36" si="3">+SUM(Q12:Q14,Q16:Q21,Q23:Q35)</f>
        <v>2931239</v>
      </c>
      <c r="R36" s="27">
        <v>2635000</v>
      </c>
      <c r="S36" s="28">
        <f t="shared" si="2"/>
        <v>0.50104157212008771</v>
      </c>
      <c r="T36" s="144">
        <v>2.2257423864773966E-2</v>
      </c>
      <c r="U36" s="144"/>
      <c r="V36" s="29"/>
    </row>
  </sheetData>
  <mergeCells count="28">
    <mergeCell ref="B23:B35"/>
    <mergeCell ref="C23:C35"/>
    <mergeCell ref="D23:D24"/>
    <mergeCell ref="D25:D27"/>
    <mergeCell ref="D28:D30"/>
    <mergeCell ref="D33:D35"/>
    <mergeCell ref="M10:M11"/>
    <mergeCell ref="N10:N11"/>
    <mergeCell ref="B12:B21"/>
    <mergeCell ref="C12:C14"/>
    <mergeCell ref="C16:C21"/>
    <mergeCell ref="D16:D21"/>
    <mergeCell ref="B2:V2"/>
    <mergeCell ref="B3:V3"/>
    <mergeCell ref="B4:V4"/>
    <mergeCell ref="D8:K8"/>
    <mergeCell ref="B9:B11"/>
    <mergeCell ref="C9:C11"/>
    <mergeCell ref="D9:D11"/>
    <mergeCell ref="E9:F10"/>
    <mergeCell ref="G9:K9"/>
    <mergeCell ref="M9:N9"/>
    <mergeCell ref="O9:V10"/>
    <mergeCell ref="G10:G11"/>
    <mergeCell ref="H10:H11"/>
    <mergeCell ref="I10:I11"/>
    <mergeCell ref="J10:J11"/>
    <mergeCell ref="K10:K11"/>
  </mergeCells>
  <printOptions horizontalCentered="1"/>
  <pageMargins left="0.98425196850393704" right="0.39370078740157483" top="0.39370078740157483" bottom="0.39370078740157483" header="0.31496062992125984" footer="0.31496062992125984"/>
  <pageSetup paperSize="5" scale="75" pageOrder="overThenDown" orientation="landscape" r:id="rId1"/>
  <headerFooter>
    <oddHeader>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Alvaro Jose Cote Mendoza</cp:lastModifiedBy>
  <cp:lastPrinted>2010-09-21T16:46:22Z</cp:lastPrinted>
  <dcterms:created xsi:type="dcterms:W3CDTF">2008-07-08T21:30:46Z</dcterms:created>
  <dcterms:modified xsi:type="dcterms:W3CDTF">2019-03-18T23:19:28Z</dcterms:modified>
</cp:coreProperties>
</file>