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PIZ. 2018-2027 CIUDAD JARDIN plan de acción 18-19\"/>
    </mc:Choice>
  </mc:AlternateContent>
  <bookViews>
    <workbookView xWindow="0" yWindow="0" windowWidth="21600" windowHeight="9630"/>
  </bookViews>
  <sheets>
    <sheet name="2019" sheetId="9" r:id="rId1"/>
    <sheet name="Hoja1" sheetId="10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3" i="9" l="1"/>
  <c r="T12" i="9"/>
  <c r="M13" i="9"/>
  <c r="M12" i="9"/>
  <c r="O13" i="9"/>
  <c r="O12" i="9"/>
  <c r="M14" i="9"/>
  <c r="O14" i="9"/>
  <c r="M15" i="9"/>
  <c r="O15" i="9"/>
  <c r="M18" i="9"/>
  <c r="O18" i="9"/>
  <c r="M20" i="9"/>
  <c r="O20" i="9"/>
  <c r="M19" i="9"/>
  <c r="O19" i="9"/>
  <c r="O22" i="9"/>
  <c r="O16" i="9"/>
  <c r="T15" i="9"/>
  <c r="T16" i="9"/>
  <c r="T17" i="9"/>
  <c r="T18" i="9"/>
  <c r="T19" i="9"/>
  <c r="T20" i="9"/>
  <c r="T21" i="9"/>
  <c r="T14" i="9"/>
  <c r="T22" i="9"/>
  <c r="S22" i="9"/>
  <c r="K14" i="9"/>
  <c r="M16" i="9"/>
  <c r="M17" i="9"/>
  <c r="O17" i="9"/>
  <c r="M21" i="9"/>
  <c r="O21" i="9"/>
  <c r="N14" i="9"/>
  <c r="N15" i="9"/>
  <c r="N16" i="9"/>
  <c r="N17" i="9"/>
  <c r="N18" i="9"/>
  <c r="N19" i="9"/>
  <c r="N20" i="9"/>
  <c r="N21" i="9"/>
  <c r="N22" i="9"/>
  <c r="R22" i="9"/>
  <c r="U19" i="9"/>
  <c r="J19" i="9"/>
  <c r="Q30" i="10"/>
  <c r="S30" i="10"/>
  <c r="O30" i="10"/>
  <c r="P30" i="10"/>
  <c r="R30" i="10"/>
  <c r="I6" i="10"/>
  <c r="K6" i="10"/>
  <c r="M6" i="10"/>
  <c r="I7" i="10"/>
  <c r="K7" i="10"/>
  <c r="M7" i="10"/>
  <c r="I8" i="10"/>
  <c r="M8" i="10"/>
  <c r="M30" i="10"/>
  <c r="L6" i="10"/>
  <c r="L30" i="10"/>
  <c r="S29" i="10"/>
  <c r="R29" i="10"/>
  <c r="N29" i="10"/>
  <c r="I29" i="10"/>
  <c r="M29" i="10"/>
  <c r="L29" i="10"/>
  <c r="K29" i="10"/>
  <c r="H29" i="10"/>
  <c r="G29" i="10"/>
  <c r="S28" i="10"/>
  <c r="R28" i="10"/>
  <c r="N28" i="10"/>
  <c r="I28" i="10"/>
  <c r="M28" i="10"/>
  <c r="L28" i="10"/>
  <c r="K28" i="10"/>
  <c r="H28" i="10"/>
  <c r="G28" i="10"/>
  <c r="S27" i="10"/>
  <c r="R27" i="10"/>
  <c r="N27" i="10"/>
  <c r="I27" i="10"/>
  <c r="M27" i="10"/>
  <c r="L27" i="10"/>
  <c r="K27" i="10"/>
  <c r="H27" i="10"/>
  <c r="G27" i="10"/>
  <c r="S26" i="10"/>
  <c r="R26" i="10"/>
  <c r="N26" i="10"/>
  <c r="I26" i="10"/>
  <c r="M26" i="10"/>
  <c r="L26" i="10"/>
  <c r="K26" i="10"/>
  <c r="H26" i="10"/>
  <c r="G26" i="10"/>
  <c r="S25" i="10"/>
  <c r="R25" i="10"/>
  <c r="N25" i="10"/>
  <c r="I25" i="10"/>
  <c r="M25" i="10"/>
  <c r="L25" i="10"/>
  <c r="K25" i="10"/>
  <c r="H25" i="10"/>
  <c r="G25" i="10"/>
  <c r="S24" i="10"/>
  <c r="R24" i="10"/>
  <c r="I24" i="10"/>
  <c r="M24" i="10"/>
  <c r="L24" i="10"/>
  <c r="K24" i="10"/>
  <c r="H24" i="10"/>
  <c r="G24" i="10"/>
  <c r="S23" i="10"/>
  <c r="R23" i="10"/>
  <c r="I23" i="10"/>
  <c r="M23" i="10"/>
  <c r="L23" i="10"/>
  <c r="K23" i="10"/>
  <c r="H23" i="10"/>
  <c r="G23" i="10"/>
  <c r="S22" i="10"/>
  <c r="R22" i="10"/>
  <c r="N22" i="10"/>
  <c r="I22" i="10"/>
  <c r="M22" i="10"/>
  <c r="L22" i="10"/>
  <c r="K22" i="10"/>
  <c r="H22" i="10"/>
  <c r="G22" i="10"/>
  <c r="S21" i="10"/>
  <c r="R21" i="10"/>
  <c r="I21" i="10"/>
  <c r="M21" i="10"/>
  <c r="L21" i="10"/>
  <c r="K21" i="10"/>
  <c r="H21" i="10"/>
  <c r="G21" i="10"/>
  <c r="S20" i="10"/>
  <c r="R20" i="10"/>
  <c r="N20" i="10"/>
  <c r="I20" i="10"/>
  <c r="M20" i="10"/>
  <c r="L20" i="10"/>
  <c r="K20" i="10"/>
  <c r="H20" i="10"/>
  <c r="G20" i="10"/>
  <c r="S19" i="10"/>
  <c r="R19" i="10"/>
  <c r="N19" i="10"/>
  <c r="I19" i="10"/>
  <c r="M19" i="10"/>
  <c r="L19" i="10"/>
  <c r="K19" i="10"/>
  <c r="H19" i="10"/>
  <c r="G19" i="10"/>
  <c r="S18" i="10"/>
  <c r="R18" i="10"/>
  <c r="N18" i="10"/>
  <c r="I18" i="10"/>
  <c r="M18" i="10"/>
  <c r="L18" i="10"/>
  <c r="K18" i="10"/>
  <c r="H18" i="10"/>
  <c r="G18" i="10"/>
  <c r="S17" i="10"/>
  <c r="R17" i="10"/>
  <c r="N17" i="10"/>
  <c r="I17" i="10"/>
  <c r="M17" i="10"/>
  <c r="L17" i="10"/>
  <c r="K17" i="10"/>
  <c r="H17" i="10"/>
  <c r="G17" i="10"/>
  <c r="S15" i="10"/>
  <c r="R15" i="10"/>
  <c r="I15" i="10"/>
  <c r="M15" i="10"/>
  <c r="L15" i="10"/>
  <c r="K15" i="10"/>
  <c r="H15" i="10"/>
  <c r="G15" i="10"/>
  <c r="S14" i="10"/>
  <c r="R14" i="10"/>
  <c r="N14" i="10"/>
  <c r="I14" i="10"/>
  <c r="M14" i="10"/>
  <c r="L14" i="10"/>
  <c r="K14" i="10"/>
  <c r="H14" i="10"/>
  <c r="G14" i="10"/>
  <c r="S13" i="10"/>
  <c r="R13" i="10"/>
  <c r="N13" i="10"/>
  <c r="I13" i="10"/>
  <c r="M13" i="10"/>
  <c r="L13" i="10"/>
  <c r="K13" i="10"/>
  <c r="H13" i="10"/>
  <c r="G13" i="10"/>
  <c r="S12" i="10"/>
  <c r="R12" i="10"/>
  <c r="N12" i="10"/>
  <c r="I12" i="10"/>
  <c r="M12" i="10"/>
  <c r="L12" i="10"/>
  <c r="K12" i="10"/>
  <c r="H12" i="10"/>
  <c r="G12" i="10"/>
  <c r="S11" i="10"/>
  <c r="R11" i="10"/>
  <c r="N11" i="10"/>
  <c r="I11" i="10"/>
  <c r="M11" i="10"/>
  <c r="L11" i="10"/>
  <c r="K11" i="10"/>
  <c r="H11" i="10"/>
  <c r="G11" i="10"/>
  <c r="S10" i="10"/>
  <c r="R10" i="10"/>
  <c r="N10" i="10"/>
  <c r="I10" i="10"/>
  <c r="M10" i="10"/>
  <c r="L10" i="10"/>
  <c r="K10" i="10"/>
  <c r="H10" i="10"/>
  <c r="G10" i="10"/>
  <c r="S8" i="10"/>
  <c r="R8" i="10"/>
  <c r="L8" i="10"/>
  <c r="K8" i="10"/>
  <c r="H8" i="10"/>
  <c r="G8" i="10"/>
  <c r="S7" i="10"/>
  <c r="R7" i="10"/>
  <c r="L7" i="10"/>
  <c r="H7" i="10"/>
  <c r="G7" i="10"/>
  <c r="S6" i="10"/>
  <c r="R6" i="10"/>
  <c r="H6" i="10"/>
  <c r="G6" i="10"/>
  <c r="J15" i="9"/>
  <c r="J16" i="9"/>
  <c r="J17" i="9"/>
  <c r="J18" i="9"/>
  <c r="J20" i="9"/>
  <c r="J21" i="9"/>
  <c r="J14" i="9"/>
  <c r="U21" i="9"/>
  <c r="U20" i="9"/>
  <c r="U18" i="9"/>
  <c r="U17" i="9"/>
  <c r="U16" i="9"/>
  <c r="U15" i="9"/>
  <c r="U14" i="9"/>
</calcChain>
</file>

<file path=xl/sharedStrings.xml><?xml version="1.0" encoding="utf-8"?>
<sst xmlns="http://schemas.openxmlformats.org/spreadsheetml/2006/main" count="127" uniqueCount="100">
  <si>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</si>
  <si>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</si>
  <si>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</si>
  <si>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</si>
  <si>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</si>
  <si>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</si>
  <si>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</si>
  <si>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</si>
  <si>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</si>
  <si>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</si>
  <si>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</si>
  <si>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</si>
  <si>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</si>
  <si>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</si>
  <si>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</si>
  <si>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</si>
  <si>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</si>
  <si>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</si>
  <si>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</si>
  <si>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</si>
  <si>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</si>
  <si>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</si>
  <si>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</si>
  <si>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</si>
  <si>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</si>
  <si>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</si>
  <si>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</si>
  <si>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</si>
  <si>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</si>
  <si>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</si>
  <si>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</si>
  <si>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</si>
  <si>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</si>
  <si>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</si>
  <si>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</si>
  <si>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</si>
  <si>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</si>
  <si>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</si>
  <si>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</si>
  <si>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</si>
  <si>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</si>
  <si>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</si>
  <si>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</si>
  <si>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</si>
  <si>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</si>
  <si>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</si>
  <si>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</si>
  <si>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</si>
  <si>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</si>
  <si>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</si>
  <si>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</si>
  <si>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</si>
  <si>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</si>
  <si>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</si>
  <si>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</si>
  <si>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</si>
  <si>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</si>
  <si>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</si>
  <si>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</si>
  <si>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</si>
  <si>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</si>
  <si>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</si>
  <si>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</si>
  <si>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2.4.1.2.1.1</t>
  </si>
  <si>
    <t>2.4.1.2.3.1</t>
  </si>
  <si>
    <t>2.4.1.2.2.1</t>
  </si>
  <si>
    <t>2.4.1.3.1.6</t>
  </si>
  <si>
    <t>2.4.1.1.2.3</t>
  </si>
  <si>
    <t>2.4.1.1.3.2</t>
  </si>
  <si>
    <t>2.4.1.1.3.3</t>
  </si>
  <si>
    <t>2.4.1.4.7.</t>
  </si>
  <si>
    <t>2.4.1.4.1.</t>
  </si>
  <si>
    <t>2.4.1.4.2.</t>
  </si>
  <si>
    <t>2.4.1.4.5.</t>
  </si>
  <si>
    <t>META DECENAL</t>
  </si>
  <si>
    <t>META 2019</t>
  </si>
  <si>
    <t>Realizar festivales deportivos para el setor norte de Bucaramanga</t>
  </si>
  <si>
    <t>2.4.1.4.4.</t>
  </si>
  <si>
    <t>2.4.1.4.3.</t>
  </si>
  <si>
    <t>Número de grupos de niñas, niños y adolescentes vinculados en las escuelas de iniciación, formación y especialización deportiva.</t>
  </si>
  <si>
    <t>5OO</t>
  </si>
  <si>
    <t>Número de jovenes vinculados en los diferentes procesos democráticos de participación ciudadana.</t>
  </si>
  <si>
    <t>3. FORTALECER LA GOBERNABILIDAD Y GOBERNANZA EN CIUDAD JARDÍN A PARTIR DE LA GESTIÓN LOCAL DEL TERRITORIO</t>
  </si>
  <si>
    <t>3.2. GESTIÓN DEL OBSERVATORIO TERRITORIAL</t>
  </si>
  <si>
    <t>3.2.1. MONITOREO Y GESTIÓN DE INFORMACIÓN Y CONOCIMIENTO TERRITORIAL</t>
  </si>
  <si>
    <t>2. PROMOVER EL MEJORAMIENTO DEL HÁBITAT URBANO</t>
  </si>
  <si>
    <t>2.1. ATENCIÓN PRIORITARIA Y FOCALIZADA A GRUPOS DE POBLACIÓN VULNERABLE</t>
  </si>
  <si>
    <t>2.1.2  CIUDAD NORTE CIUDAD SALUDABLE</t>
  </si>
  <si>
    <t>PROYECTOS DE INVERSIÓN</t>
  </si>
  <si>
    <t>2.1.2.4 Práctica del deporte para proción de la salud</t>
  </si>
  <si>
    <t>3.2.1.4. Laboratorio de jovenes para el conocimiento y la gestión territorial.</t>
  </si>
  <si>
    <t>EJE ESTRATÉGICO</t>
  </si>
  <si>
    <t>LÍNEAS DE ACCIÓN</t>
  </si>
  <si>
    <t>PROGRAMAS DE EJECUCIÓN</t>
  </si>
  <si>
    <t xml:space="preserve">                 PLAN INTEGRAL ZONAL DEL NORTE 2018 - 2027 "EL GOBIERNO DE LAS CIUDADANAS Y LOS CIUDADANOS"</t>
  </si>
  <si>
    <t>Número de jovenes del norte vinculados en los procesos de construcción de conocimiento territorial y participación ciudadana, que estimulen el espíritu científico y el activismo ciudadano a través de los laboratorios juveniles.</t>
  </si>
  <si>
    <t>2.4.1.4.9.1.</t>
  </si>
  <si>
    <t>2.4.1.4.9.2.</t>
  </si>
  <si>
    <t>PLAN DE ACCIÓN  PIZ 2.019</t>
  </si>
  <si>
    <t>PLAN DE ACCIÓN  PIZ   INDERBU 2.019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</si>
</sst>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9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 applyBorder="1" applyAlignment="1" applyProtection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6" borderId="0" xfId="0" applyNumberFormat="1" applyFont="1" applyFill="1" applyBorder="1" applyAlignment="1">
      <alignment horizontal="center" vertical="center"/>
    </xf>
    <xf numFmtId="3" fontId="6" fillId="6" borderId="58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7" borderId="58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center" wrapText="1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3" fontId="6" fillId="3" borderId="52" xfId="0" applyNumberFormat="1" applyFont="1" applyFill="1" applyBorder="1" applyAlignment="1">
      <alignment horizontal="center" vertical="center"/>
    </xf>
    <xf numFmtId="9" fontId="8" fillId="3" borderId="37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justify" vertical="center" wrapText="1"/>
    </xf>
    <xf numFmtId="3" fontId="6" fillId="3" borderId="13" xfId="0" applyNumberFormat="1" applyFont="1" applyFill="1" applyBorder="1" applyAlignment="1">
      <alignment horizontal="center" vertical="center"/>
    </xf>
    <xf numFmtId="9" fontId="8" fillId="3" borderId="56" xfId="0" applyNumberFormat="1" applyFont="1" applyFill="1" applyBorder="1" applyAlignment="1">
      <alignment horizontal="center" vertical="center"/>
    </xf>
    <xf numFmtId="9" fontId="6" fillId="3" borderId="6" xfId="0" applyNumberFormat="1" applyFont="1" applyFill="1" applyBorder="1" applyAlignment="1">
      <alignment horizontal="center" vertical="center"/>
    </xf>
    <xf numFmtId="9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justify" vertical="center" wrapText="1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39" xfId="0" applyNumberFormat="1" applyFont="1" applyFill="1" applyBorder="1" applyAlignment="1">
      <alignment horizontal="center" vertical="center"/>
    </xf>
    <xf numFmtId="9" fontId="8" fillId="3" borderId="55" xfId="0" applyNumberFormat="1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9" fontId="6" fillId="3" borderId="9" xfId="0" applyNumberFormat="1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justify" vertical="center" wrapText="1"/>
    </xf>
    <xf numFmtId="0" fontId="5" fillId="3" borderId="34" xfId="0" applyFont="1" applyFill="1" applyBorder="1" applyAlignment="1">
      <alignment horizontal="justify" vertical="center" wrapText="1"/>
    </xf>
    <xf numFmtId="3" fontId="6" fillId="3" borderId="59" xfId="0" applyNumberFormat="1" applyFont="1" applyFill="1" applyBorder="1" applyAlignment="1">
      <alignment horizontal="center" vertical="center"/>
    </xf>
    <xf numFmtId="9" fontId="8" fillId="3" borderId="38" xfId="0" applyNumberFormat="1" applyFont="1" applyFill="1" applyBorder="1" applyAlignment="1">
      <alignment horizontal="center" vertical="center"/>
    </xf>
    <xf numFmtId="9" fontId="6" fillId="3" borderId="40" xfId="0" applyNumberFormat="1" applyFont="1" applyFill="1" applyBorder="1" applyAlignment="1">
      <alignment horizontal="center" vertical="center"/>
    </xf>
    <xf numFmtId="9" fontId="6" fillId="3" borderId="41" xfId="0" applyNumberFormat="1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9" fontId="6" fillId="3" borderId="34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justify" vertical="center" wrapText="1"/>
    </xf>
    <xf numFmtId="3" fontId="6" fillId="3" borderId="46" xfId="0" applyNumberFormat="1" applyFont="1" applyFill="1" applyBorder="1" applyAlignment="1">
      <alignment horizontal="center" vertical="center"/>
    </xf>
    <xf numFmtId="3" fontId="6" fillId="3" borderId="31" xfId="0" applyNumberFormat="1" applyFont="1" applyFill="1" applyBorder="1" applyAlignment="1">
      <alignment horizontal="center" vertical="center"/>
    </xf>
    <xf numFmtId="3" fontId="6" fillId="3" borderId="63" xfId="0" applyNumberFormat="1" applyFont="1" applyFill="1" applyBorder="1" applyAlignment="1">
      <alignment horizontal="center" vertical="center"/>
    </xf>
    <xf numFmtId="9" fontId="8" fillId="3" borderId="28" xfId="0" applyNumberFormat="1" applyFont="1" applyFill="1" applyBorder="1" applyAlignment="1">
      <alignment horizontal="center" vertical="center"/>
    </xf>
    <xf numFmtId="9" fontId="6" fillId="3" borderId="62" xfId="0" applyNumberFormat="1" applyFont="1" applyFill="1" applyBorder="1" applyAlignment="1">
      <alignment horizontal="center" vertical="center"/>
    </xf>
    <xf numFmtId="9" fontId="6" fillId="3" borderId="47" xfId="0" applyNumberFormat="1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9" fontId="6" fillId="3" borderId="46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46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3" fillId="3" borderId="39" xfId="0" applyNumberFormat="1" applyFont="1" applyFill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6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114300</xdr:rowOff>
    </xdr:from>
    <xdr:to>
      <xdr:col>6</xdr:col>
      <xdr:colOff>508000</xdr:colOff>
      <xdr:row>5</xdr:row>
      <xdr:rowOff>152400</xdr:rowOff>
    </xdr:to>
    <xdr:pic>
      <xdr:nvPicPr>
        <xdr:cNvPr id="2" name="Imagen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14300"/>
          <a:ext cx="1384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1968500</xdr:colOff>
      <xdr:row>0</xdr:row>
      <xdr:rowOff>165100</xdr:rowOff>
    </xdr:from>
    <xdr:to>
      <xdr:col>18</xdr:col>
      <xdr:colOff>571500</xdr:colOff>
      <xdr:row>5</xdr:row>
      <xdr:rowOff>50800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165100"/>
          <a:ext cx="279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farizac/Documents/Alcald&#237;a/Planes%20Indicativos/2016%20-%202019/Plan%20Indicativo%202016%20-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 1"/>
      <sheetName val="LÍNEA 2"/>
      <sheetName val="LÍNEA 3"/>
      <sheetName val="LÍNEA 4"/>
      <sheetName val="LÍNEA 5"/>
      <sheetName val="LÍNEA 6"/>
      <sheetName val="RESUMEN"/>
    </sheetNames>
    <sheetDataSet>
      <sheetData sheetId="0" refreshError="1"/>
      <sheetData sheetId="1" refreshError="1">
        <row r="30">
          <cell r="S30">
            <v>4</v>
          </cell>
          <cell r="V30">
            <v>1</v>
          </cell>
        </row>
        <row r="57">
          <cell r="S57">
            <v>4</v>
          </cell>
          <cell r="V5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2"/>
  <sheetViews>
    <sheetView tabSelected="1" topLeftCell="C12" zoomScale="60" zoomScaleNormal="60" workbookViewId="0">
      <selection activeCell="N19" sqref="N19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5" width="19.75" style="1" customWidth="1"/>
    <col min="6" max="6" width="13.125" style="1" customWidth="1"/>
    <col min="7" max="7" width="12.25" style="1" customWidth="1"/>
    <col min="8" max="8" width="36.25" style="1" customWidth="1"/>
    <col min="9" max="9" width="13.75" style="136" customWidth="1"/>
    <col min="10" max="10" width="12.75" style="136" hidden="1" customWidth="1"/>
    <col min="11" max="11" width="9.625" style="136" customWidth="1"/>
    <col min="12" max="12" width="10.5" style="1" bestFit="1" customWidth="1"/>
    <col min="13" max="13" width="9.375" style="1" hidden="1" customWidth="1"/>
    <col min="14" max="14" width="10.75" style="1"/>
    <col min="15" max="16" width="13.125" style="1" customWidth="1"/>
    <col min="17" max="19" width="23.625" style="1" customWidth="1"/>
    <col min="20" max="21" width="12.625" style="1" customWidth="1"/>
    <col min="22" max="16384" width="10.75" style="1"/>
  </cols>
  <sheetData>
    <row r="2" spans="2:21" ht="20.100000000000001" customHeight="1" x14ac:dyDescent="0.2">
      <c r="B2" s="233" t="s">
        <v>16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2:21" ht="20.100000000000001" customHeight="1" x14ac:dyDescent="0.2">
      <c r="B3" s="233" t="s">
        <v>94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spans="2:21" ht="20.100000000000001" customHeight="1" x14ac:dyDescent="0.2">
      <c r="B4" s="233" t="s">
        <v>99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6" spans="2:21" ht="15.75" thickBot="1" x14ac:dyDescent="0.25"/>
    <row r="7" spans="2:21" ht="18" customHeight="1" thickBot="1" x14ac:dyDescent="0.25">
      <c r="B7" s="2" t="s">
        <v>2</v>
      </c>
      <c r="C7" s="3" t="s">
        <v>13</v>
      </c>
      <c r="D7" s="4"/>
      <c r="E7" s="4"/>
      <c r="F7" s="4"/>
      <c r="G7" s="4"/>
      <c r="H7" s="4"/>
      <c r="I7" s="137"/>
      <c r="J7" s="137"/>
      <c r="K7" s="137"/>
      <c r="L7" s="4"/>
      <c r="M7" s="4"/>
      <c r="N7" s="4"/>
      <c r="O7" s="4"/>
      <c r="P7" s="4"/>
      <c r="Q7" s="4"/>
      <c r="R7" s="4"/>
      <c r="S7" s="4"/>
      <c r="T7" s="4"/>
      <c r="U7" s="4"/>
    </row>
    <row r="8" spans="2:21" ht="18" customHeight="1" thickBot="1" x14ac:dyDescent="0.25">
      <c r="B8" s="7">
        <v>2019</v>
      </c>
      <c r="C8" s="18">
        <v>43677</v>
      </c>
      <c r="D8" s="234" t="s">
        <v>98</v>
      </c>
      <c r="E8" s="235"/>
      <c r="F8" s="236"/>
      <c r="G8" s="236"/>
      <c r="H8" s="236"/>
      <c r="I8" s="236"/>
      <c r="J8" s="236"/>
      <c r="K8" s="236"/>
      <c r="L8" s="237"/>
      <c r="M8" s="4"/>
      <c r="N8" s="4"/>
      <c r="O8" s="4"/>
      <c r="P8" s="4"/>
      <c r="Q8" s="4"/>
      <c r="R8" s="4"/>
      <c r="S8" s="4"/>
      <c r="T8" s="4"/>
      <c r="U8" s="4"/>
    </row>
    <row r="9" spans="2:21" ht="30" customHeight="1" x14ac:dyDescent="0.2">
      <c r="B9" s="238" t="s">
        <v>91</v>
      </c>
      <c r="C9" s="241" t="s">
        <v>92</v>
      </c>
      <c r="D9" s="243" t="s">
        <v>93</v>
      </c>
      <c r="E9" s="224" t="s">
        <v>88</v>
      </c>
      <c r="F9" s="246" t="s">
        <v>4</v>
      </c>
      <c r="G9" s="246"/>
      <c r="H9" s="246" t="s">
        <v>5</v>
      </c>
      <c r="I9" s="246"/>
      <c r="J9" s="246"/>
      <c r="K9" s="246"/>
      <c r="L9" s="248"/>
      <c r="M9" s="5"/>
      <c r="N9" s="243" t="s">
        <v>6</v>
      </c>
      <c r="O9" s="248"/>
      <c r="P9" s="249" t="s">
        <v>23</v>
      </c>
      <c r="Q9" s="250"/>
      <c r="R9" s="250"/>
      <c r="S9" s="250"/>
      <c r="T9" s="250"/>
      <c r="U9" s="251"/>
    </row>
    <row r="10" spans="2:21" ht="17.100000000000001" customHeight="1" x14ac:dyDescent="0.2">
      <c r="B10" s="239"/>
      <c r="C10" s="242"/>
      <c r="D10" s="244"/>
      <c r="E10" s="225"/>
      <c r="F10" s="247"/>
      <c r="G10" s="247"/>
      <c r="H10" s="247" t="s">
        <v>7</v>
      </c>
      <c r="I10" s="256" t="s">
        <v>74</v>
      </c>
      <c r="J10" s="256" t="s">
        <v>25</v>
      </c>
      <c r="K10" s="256" t="s">
        <v>75</v>
      </c>
      <c r="L10" s="216" t="s">
        <v>8</v>
      </c>
      <c r="M10" s="6"/>
      <c r="N10" s="214" t="s">
        <v>9</v>
      </c>
      <c r="O10" s="231" t="s">
        <v>10</v>
      </c>
      <c r="P10" s="252"/>
      <c r="Q10" s="253"/>
      <c r="R10" s="253"/>
      <c r="S10" s="253"/>
      <c r="T10" s="253"/>
      <c r="U10" s="254"/>
    </row>
    <row r="11" spans="2:21" ht="48.75" customHeight="1" thickBot="1" x14ac:dyDescent="0.25">
      <c r="B11" s="240"/>
      <c r="C11" s="242"/>
      <c r="D11" s="245"/>
      <c r="E11" s="226"/>
      <c r="F11" s="32" t="s">
        <v>11</v>
      </c>
      <c r="G11" s="32" t="s">
        <v>12</v>
      </c>
      <c r="H11" s="255"/>
      <c r="I11" s="257"/>
      <c r="J11" s="257"/>
      <c r="K11" s="257"/>
      <c r="L11" s="217"/>
      <c r="M11" s="33"/>
      <c r="N11" s="215"/>
      <c r="O11" s="232"/>
      <c r="P11" s="34" t="s">
        <v>22</v>
      </c>
      <c r="Q11" s="35" t="s">
        <v>19</v>
      </c>
      <c r="R11" s="36" t="s">
        <v>20</v>
      </c>
      <c r="S11" s="37" t="s">
        <v>21</v>
      </c>
      <c r="T11" s="37" t="s">
        <v>14</v>
      </c>
      <c r="U11" s="38" t="s">
        <v>15</v>
      </c>
    </row>
    <row r="12" spans="2:21" ht="81" customHeight="1" thickBot="1" x14ac:dyDescent="0.25">
      <c r="B12" s="218" t="s">
        <v>82</v>
      </c>
      <c r="C12" s="218" t="s">
        <v>83</v>
      </c>
      <c r="D12" s="218" t="s">
        <v>84</v>
      </c>
      <c r="E12" s="229" t="s">
        <v>90</v>
      </c>
      <c r="F12" s="193">
        <v>43466</v>
      </c>
      <c r="G12" s="193">
        <v>43830</v>
      </c>
      <c r="H12" s="195" t="s">
        <v>81</v>
      </c>
      <c r="I12" s="195" t="s">
        <v>80</v>
      </c>
      <c r="J12" s="196"/>
      <c r="K12" s="195">
        <v>50</v>
      </c>
      <c r="L12" s="206">
        <v>50</v>
      </c>
      <c r="M12" s="212">
        <f t="shared" ref="M12:M13" si="0">+L12/K12</f>
        <v>1</v>
      </c>
      <c r="N12" s="207">
        <v>0.5</v>
      </c>
      <c r="O12" s="209">
        <f t="shared" ref="O12:O13" si="1">IF(K12=0," -",IF(M12&gt;100%,100%,M12))</f>
        <v>1</v>
      </c>
      <c r="P12" s="201" t="s">
        <v>96</v>
      </c>
      <c r="Q12" s="204">
        <v>18735</v>
      </c>
      <c r="R12" s="197">
        <v>0</v>
      </c>
      <c r="S12" s="197">
        <v>0</v>
      </c>
      <c r="T12" s="210">
        <f t="shared" ref="T12:T13" si="2">IF(Q12=0," -",R12/Q12)</f>
        <v>0</v>
      </c>
      <c r="U12" s="197"/>
    </row>
    <row r="13" spans="2:21" ht="129" customHeight="1" thickBot="1" x14ac:dyDescent="0.25">
      <c r="B13" s="219"/>
      <c r="C13" s="219"/>
      <c r="D13" s="219"/>
      <c r="E13" s="230"/>
      <c r="F13" s="50">
        <v>43466</v>
      </c>
      <c r="G13" s="50">
        <v>43830</v>
      </c>
      <c r="H13" s="203" t="s">
        <v>95</v>
      </c>
      <c r="I13" s="198">
        <v>400</v>
      </c>
      <c r="J13" s="199"/>
      <c r="K13" s="198">
        <v>28</v>
      </c>
      <c r="L13" s="203">
        <v>0</v>
      </c>
      <c r="M13" s="213">
        <f t="shared" si="0"/>
        <v>0</v>
      </c>
      <c r="N13" s="208">
        <v>0.5</v>
      </c>
      <c r="O13" s="209">
        <f t="shared" si="1"/>
        <v>0</v>
      </c>
      <c r="P13" s="202" t="s">
        <v>97</v>
      </c>
      <c r="Q13" s="205">
        <v>24000</v>
      </c>
      <c r="R13" s="200">
        <v>0</v>
      </c>
      <c r="S13" s="200">
        <v>0</v>
      </c>
      <c r="T13" s="211">
        <f t="shared" si="2"/>
        <v>0</v>
      </c>
      <c r="U13" s="200"/>
    </row>
    <row r="14" spans="2:21" ht="55.5" customHeight="1" thickBot="1" x14ac:dyDescent="0.25">
      <c r="B14" s="222" t="s">
        <v>85</v>
      </c>
      <c r="C14" s="222" t="s">
        <v>86</v>
      </c>
      <c r="D14" s="220" t="s">
        <v>87</v>
      </c>
      <c r="E14" s="227" t="s">
        <v>89</v>
      </c>
      <c r="F14" s="194">
        <v>43466</v>
      </c>
      <c r="G14" s="194">
        <v>43830</v>
      </c>
      <c r="H14" s="184" t="s">
        <v>26</v>
      </c>
      <c r="I14" s="185">
        <v>5</v>
      </c>
      <c r="J14" s="186" t="e">
        <f>+K14+(#REF!-#REF!)</f>
        <v>#REF!</v>
      </c>
      <c r="K14" s="185">
        <f>'[1]LÍNEA 2'!$V$30</f>
        <v>1</v>
      </c>
      <c r="L14" s="187">
        <v>1</v>
      </c>
      <c r="M14" s="188">
        <f>+L14/K14</f>
        <v>1</v>
      </c>
      <c r="N14" s="189">
        <f>DAYS360(F14,$C$8)/DAYS360(F14,G14)</f>
        <v>0.58333333333333337</v>
      </c>
      <c r="O14" s="190">
        <f>IF(K14=0," -",IF(M14&gt;100%,100%,M14))</f>
        <v>1</v>
      </c>
      <c r="P14" s="191" t="s">
        <v>70</v>
      </c>
      <c r="Q14" s="185">
        <v>10000</v>
      </c>
      <c r="R14" s="185">
        <v>4811</v>
      </c>
      <c r="S14" s="185">
        <v>0</v>
      </c>
      <c r="T14" s="192">
        <f>IF(Q14=0," -",R14/Q14)</f>
        <v>0.48110000000000003</v>
      </c>
      <c r="U14" s="190" t="str">
        <f>IF(S14=0," -",IF(R14=0,100%,S14/R14))</f>
        <v xml:space="preserve"> -</v>
      </c>
    </row>
    <row r="15" spans="2:21" ht="60.75" customHeight="1" x14ac:dyDescent="0.2">
      <c r="B15" s="222"/>
      <c r="C15" s="222"/>
      <c r="D15" s="220"/>
      <c r="E15" s="227"/>
      <c r="F15" s="47">
        <v>43466</v>
      </c>
      <c r="G15" s="47">
        <v>43830</v>
      </c>
      <c r="H15" s="152" t="s">
        <v>35</v>
      </c>
      <c r="I15" s="153">
        <v>120</v>
      </c>
      <c r="J15" s="154" t="e">
        <f>+K15+(#REF!-#REF!)</f>
        <v>#REF!</v>
      </c>
      <c r="K15" s="153">
        <v>12</v>
      </c>
      <c r="L15" s="155">
        <v>26</v>
      </c>
      <c r="M15" s="156">
        <f t="shared" ref="M15:M21" si="3">+L15/K15</f>
        <v>2.1666666666666665</v>
      </c>
      <c r="N15" s="157">
        <f t="shared" ref="N15:N21" si="4">DAYS360(F15,$C$8)/DAYS360(F15,G15)</f>
        <v>0.58333333333333337</v>
      </c>
      <c r="O15" s="158">
        <f t="shared" ref="O15:O21" si="5">IF(K15=0," -",IF(M15&gt;100%,100%,M15))</f>
        <v>1</v>
      </c>
      <c r="P15" s="159" t="s">
        <v>71</v>
      </c>
      <c r="Q15" s="153">
        <v>200000</v>
      </c>
      <c r="R15" s="153">
        <v>138301</v>
      </c>
      <c r="S15" s="153">
        <v>0</v>
      </c>
      <c r="T15" s="160">
        <f t="shared" ref="T15:T21" si="6">IF(Q15=0," -",R15/Q15)</f>
        <v>0.69150500000000004</v>
      </c>
      <c r="U15" s="158" t="str">
        <f t="shared" ref="U15:U21" si="7">IF(S15=0," -",IF(R15=0,100%,S15/R15))</f>
        <v xml:space="preserve"> -</v>
      </c>
    </row>
    <row r="16" spans="2:21" ht="60.75" customHeight="1" thickBot="1" x14ac:dyDescent="0.25">
      <c r="B16" s="222"/>
      <c r="C16" s="222"/>
      <c r="D16" s="220"/>
      <c r="E16" s="227"/>
      <c r="F16" s="50">
        <v>43466</v>
      </c>
      <c r="G16" s="50">
        <v>43830</v>
      </c>
      <c r="H16" s="161" t="s">
        <v>36</v>
      </c>
      <c r="I16" s="151">
        <v>10</v>
      </c>
      <c r="J16" s="151" t="e">
        <f>+K16+(#REF!-#REF!)</f>
        <v>#REF!</v>
      </c>
      <c r="K16" s="151">
        <v>10</v>
      </c>
      <c r="L16" s="162">
        <v>16</v>
      </c>
      <c r="M16" s="163">
        <f t="shared" si="3"/>
        <v>1.6</v>
      </c>
      <c r="N16" s="164">
        <f t="shared" si="4"/>
        <v>0.58333333333333337</v>
      </c>
      <c r="O16" s="165">
        <f>IF(K16=0," -",IF(M16&gt;100%,100%,M16))</f>
        <v>1</v>
      </c>
      <c r="P16" s="166" t="s">
        <v>72</v>
      </c>
      <c r="Q16" s="151">
        <v>250000</v>
      </c>
      <c r="R16" s="151">
        <v>186666</v>
      </c>
      <c r="S16" s="151">
        <v>0</v>
      </c>
      <c r="T16" s="167">
        <f t="shared" si="6"/>
        <v>0.74666399999999999</v>
      </c>
      <c r="U16" s="165" t="str">
        <f t="shared" si="7"/>
        <v xml:space="preserve"> -</v>
      </c>
    </row>
    <row r="17" spans="2:21" ht="60.75" customHeight="1" thickBot="1" x14ac:dyDescent="0.25">
      <c r="B17" s="222"/>
      <c r="C17" s="222"/>
      <c r="D17" s="220"/>
      <c r="E17" s="227"/>
      <c r="F17" s="44">
        <v>43466</v>
      </c>
      <c r="G17" s="44">
        <v>43830</v>
      </c>
      <c r="H17" s="168" t="s">
        <v>79</v>
      </c>
      <c r="I17" s="169">
        <v>8</v>
      </c>
      <c r="J17" s="169" t="e">
        <f>+K17+(#REF!-#REF!)</f>
        <v>#REF!</v>
      </c>
      <c r="K17" s="169">
        <v>8</v>
      </c>
      <c r="L17" s="170">
        <v>8</v>
      </c>
      <c r="M17" s="171">
        <f t="shared" si="3"/>
        <v>1</v>
      </c>
      <c r="N17" s="172">
        <f t="shared" si="4"/>
        <v>0.58333333333333337</v>
      </c>
      <c r="O17" s="173">
        <f t="shared" si="5"/>
        <v>1</v>
      </c>
      <c r="P17" s="174" t="s">
        <v>78</v>
      </c>
      <c r="Q17" s="169">
        <v>200000</v>
      </c>
      <c r="R17" s="169">
        <v>133698</v>
      </c>
      <c r="S17" s="169">
        <v>0</v>
      </c>
      <c r="T17" s="175">
        <f t="shared" si="6"/>
        <v>0.66849000000000003</v>
      </c>
      <c r="U17" s="173" t="str">
        <f t="shared" si="7"/>
        <v xml:space="preserve"> -</v>
      </c>
    </row>
    <row r="18" spans="2:21" ht="60.75" customHeight="1" x14ac:dyDescent="0.2">
      <c r="B18" s="222"/>
      <c r="C18" s="222"/>
      <c r="D18" s="220"/>
      <c r="E18" s="227"/>
      <c r="F18" s="47">
        <v>43466</v>
      </c>
      <c r="G18" s="47">
        <v>43830</v>
      </c>
      <c r="H18" s="152" t="s">
        <v>40</v>
      </c>
      <c r="I18" s="153">
        <v>10</v>
      </c>
      <c r="J18" s="154" t="e">
        <f>+K18+(#REF!-#REF!)</f>
        <v>#REF!</v>
      </c>
      <c r="K18" s="153">
        <v>1</v>
      </c>
      <c r="L18" s="155">
        <v>1</v>
      </c>
      <c r="M18" s="156">
        <f t="shared" si="3"/>
        <v>1</v>
      </c>
      <c r="N18" s="157">
        <f t="shared" si="4"/>
        <v>0.58333333333333337</v>
      </c>
      <c r="O18" s="158">
        <f t="shared" si="5"/>
        <v>1</v>
      </c>
      <c r="P18" s="159" t="s">
        <v>77</v>
      </c>
      <c r="Q18" s="153">
        <v>30000</v>
      </c>
      <c r="R18" s="153">
        <v>12010</v>
      </c>
      <c r="S18" s="153">
        <v>0</v>
      </c>
      <c r="T18" s="160">
        <f t="shared" si="6"/>
        <v>0.40033333333333332</v>
      </c>
      <c r="U18" s="158" t="str">
        <f t="shared" si="7"/>
        <v xml:space="preserve"> -</v>
      </c>
    </row>
    <row r="19" spans="2:21" ht="60.75" customHeight="1" x14ac:dyDescent="0.2">
      <c r="B19" s="222"/>
      <c r="C19" s="222"/>
      <c r="D19" s="220"/>
      <c r="E19" s="227"/>
      <c r="F19" s="82">
        <v>43466</v>
      </c>
      <c r="G19" s="82">
        <v>43830</v>
      </c>
      <c r="H19" s="177" t="s">
        <v>76</v>
      </c>
      <c r="I19" s="154">
        <v>10</v>
      </c>
      <c r="J19" s="154" t="e">
        <f>+K19+(#REF!-#REF!)</f>
        <v>#REF!</v>
      </c>
      <c r="K19" s="154">
        <v>1</v>
      </c>
      <c r="L19" s="178">
        <v>1</v>
      </c>
      <c r="M19" s="179">
        <f t="shared" si="3"/>
        <v>1</v>
      </c>
      <c r="N19" s="180">
        <f t="shared" si="4"/>
        <v>0.58333333333333337</v>
      </c>
      <c r="O19" s="181">
        <f t="shared" si="5"/>
        <v>1</v>
      </c>
      <c r="P19" s="182" t="s">
        <v>77</v>
      </c>
      <c r="Q19" s="154">
        <v>20000</v>
      </c>
      <c r="R19" s="154">
        <v>2000</v>
      </c>
      <c r="S19" s="154">
        <v>0</v>
      </c>
      <c r="T19" s="183">
        <f t="shared" si="6"/>
        <v>0.1</v>
      </c>
      <c r="U19" s="181" t="str">
        <f t="shared" si="7"/>
        <v xml:space="preserve"> -</v>
      </c>
    </row>
    <row r="20" spans="2:21" ht="60.75" customHeight="1" x14ac:dyDescent="0.2">
      <c r="B20" s="222"/>
      <c r="C20" s="222"/>
      <c r="D20" s="220"/>
      <c r="E20" s="227"/>
      <c r="F20" s="44">
        <v>43466</v>
      </c>
      <c r="G20" s="44">
        <v>43830</v>
      </c>
      <c r="H20" s="168" t="s">
        <v>41</v>
      </c>
      <c r="I20" s="169">
        <v>200</v>
      </c>
      <c r="J20" s="169" t="e">
        <f>+K20+(#REF!-#REF!)</f>
        <v>#REF!</v>
      </c>
      <c r="K20" s="169">
        <v>20</v>
      </c>
      <c r="L20" s="170">
        <v>15</v>
      </c>
      <c r="M20" s="171">
        <f t="shared" si="3"/>
        <v>0.75</v>
      </c>
      <c r="N20" s="172">
        <f t="shared" si="4"/>
        <v>0.58333333333333337</v>
      </c>
      <c r="O20" s="173">
        <f t="shared" si="5"/>
        <v>0.75</v>
      </c>
      <c r="P20" s="174" t="s">
        <v>73</v>
      </c>
      <c r="Q20" s="169">
        <v>15000</v>
      </c>
      <c r="R20" s="169">
        <v>1000</v>
      </c>
      <c r="S20" s="169">
        <v>0</v>
      </c>
      <c r="T20" s="175">
        <f t="shared" si="6"/>
        <v>6.6666666666666666E-2</v>
      </c>
      <c r="U20" s="173" t="str">
        <f t="shared" si="7"/>
        <v xml:space="preserve"> -</v>
      </c>
    </row>
    <row r="21" spans="2:21" ht="60.75" customHeight="1" thickBot="1" x14ac:dyDescent="0.25">
      <c r="B21" s="223"/>
      <c r="C21" s="223"/>
      <c r="D21" s="221"/>
      <c r="E21" s="228"/>
      <c r="F21" s="50">
        <v>43466</v>
      </c>
      <c r="G21" s="50">
        <v>43830</v>
      </c>
      <c r="H21" s="176" t="s">
        <v>47</v>
      </c>
      <c r="I21" s="151">
        <v>9</v>
      </c>
      <c r="J21" s="151" t="e">
        <f>+K21+(#REF!-#REF!)</f>
        <v>#REF!</v>
      </c>
      <c r="K21" s="151">
        <v>1</v>
      </c>
      <c r="L21" s="162">
        <v>1</v>
      </c>
      <c r="M21" s="163">
        <f t="shared" si="3"/>
        <v>1</v>
      </c>
      <c r="N21" s="164">
        <f t="shared" si="4"/>
        <v>0.58333333333333337</v>
      </c>
      <c r="O21" s="165">
        <f t="shared" si="5"/>
        <v>1</v>
      </c>
      <c r="P21" s="166" t="s">
        <v>70</v>
      </c>
      <c r="Q21" s="151">
        <v>10000</v>
      </c>
      <c r="R21" s="151">
        <v>9999</v>
      </c>
      <c r="S21" s="151">
        <v>0</v>
      </c>
      <c r="T21" s="167">
        <f t="shared" si="6"/>
        <v>0.99990000000000001</v>
      </c>
      <c r="U21" s="165" t="str">
        <f t="shared" si="7"/>
        <v xml:space="preserve"> -</v>
      </c>
    </row>
    <row r="22" spans="2:21" ht="21" customHeight="1" thickBot="1" x14ac:dyDescent="0.25">
      <c r="N22" s="117">
        <f>AVERAGE(N14:N21)</f>
        <v>0.58333333333333337</v>
      </c>
      <c r="O22" s="31">
        <f>AVERAGE(O12:O21)</f>
        <v>0.875</v>
      </c>
      <c r="Q22" s="28">
        <v>777735</v>
      </c>
      <c r="R22" s="29">
        <f>R14+R15+R16+R17+R18+R19+R20+R21</f>
        <v>488485</v>
      </c>
      <c r="S22" s="29">
        <f>SUM(S14:S21)</f>
        <v>0</v>
      </c>
      <c r="T22" s="30">
        <f>AVERAGE(T14:T21)</f>
        <v>0.51933237500000007</v>
      </c>
      <c r="U22" s="31"/>
    </row>
  </sheetData>
  <mergeCells count="27">
    <mergeCell ref="O10:O11"/>
    <mergeCell ref="B2:U2"/>
    <mergeCell ref="B3:U3"/>
    <mergeCell ref="B4:U4"/>
    <mergeCell ref="D8:L8"/>
    <mergeCell ref="B9:B11"/>
    <mergeCell ref="C9:C11"/>
    <mergeCell ref="D9:D11"/>
    <mergeCell ref="F9:G10"/>
    <mergeCell ref="H9:L9"/>
    <mergeCell ref="N9:O9"/>
    <mergeCell ref="P9:U10"/>
    <mergeCell ref="H10:H11"/>
    <mergeCell ref="I10:I11"/>
    <mergeCell ref="J10:J11"/>
    <mergeCell ref="K10:K11"/>
    <mergeCell ref="D14:D21"/>
    <mergeCell ref="C14:C21"/>
    <mergeCell ref="B14:B21"/>
    <mergeCell ref="E9:E11"/>
    <mergeCell ref="E14:E21"/>
    <mergeCell ref="E12:E13"/>
    <mergeCell ref="N10:N11"/>
    <mergeCell ref="L10:L11"/>
    <mergeCell ref="B12:B13"/>
    <mergeCell ref="C12:C13"/>
    <mergeCell ref="D12:D13"/>
  </mergeCells>
  <printOptions horizontalCentered="1"/>
  <pageMargins left="0.23622047244094491" right="0.23622047244094491" top="0.35433070866141736" bottom="0.15748031496062992" header="0.31496062992125984" footer="0.31496062992125984"/>
  <pageSetup paperSize="5" scale="51" pageOrder="overThenDown" orientation="landscape" r:id="rId1"/>
  <headerFooter>
    <oddHeader>&amp;F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42" zoomScaleNormal="42" workbookViewId="0">
      <selection activeCell="H6" sqref="H6"/>
    </sheetView>
  </sheetViews>
  <sheetFormatPr baseColWidth="10" defaultRowHeight="14.25" x14ac:dyDescent="0.2"/>
  <cols>
    <col min="4" max="4" width="14.25" customWidth="1"/>
    <col min="5" max="5" width="14.625" customWidth="1"/>
    <col min="7" max="7" width="11.625" customWidth="1"/>
    <col min="11" max="11" width="17.75" customWidth="1"/>
  </cols>
  <sheetData>
    <row r="1" spans="1:21" ht="32.25" thickBot="1" x14ac:dyDescent="0.25">
      <c r="A1" s="2" t="s">
        <v>2</v>
      </c>
      <c r="B1" s="3" t="s">
        <v>13</v>
      </c>
      <c r="C1" s="4"/>
      <c r="D1" s="4"/>
      <c r="E1" s="4"/>
      <c r="F1" s="4"/>
      <c r="G1" s="137"/>
      <c r="H1" s="137"/>
      <c r="I1" s="137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</row>
    <row r="2" spans="1:21" ht="16.5" customHeight="1" thickBot="1" x14ac:dyDescent="0.25">
      <c r="A2" s="7">
        <v>2018</v>
      </c>
      <c r="B2" s="18">
        <v>43220</v>
      </c>
      <c r="C2" s="234" t="s">
        <v>3</v>
      </c>
      <c r="D2" s="236"/>
      <c r="E2" s="236"/>
      <c r="F2" s="236"/>
      <c r="G2" s="236"/>
      <c r="H2" s="236"/>
      <c r="I2" s="236"/>
      <c r="J2" s="237"/>
      <c r="K2" s="4"/>
      <c r="L2" s="4"/>
      <c r="M2" s="4"/>
      <c r="N2" s="4"/>
      <c r="O2" s="4"/>
      <c r="P2" s="4"/>
      <c r="Q2" s="4"/>
      <c r="R2" s="4"/>
      <c r="S2" s="4"/>
      <c r="T2" s="1"/>
      <c r="U2" s="1"/>
    </row>
    <row r="3" spans="1:21" ht="15.75" customHeight="1" x14ac:dyDescent="0.2">
      <c r="A3" s="238" t="s">
        <v>17</v>
      </c>
      <c r="B3" s="241" t="s">
        <v>18</v>
      </c>
      <c r="C3" s="243" t="s">
        <v>0</v>
      </c>
      <c r="D3" s="246" t="s">
        <v>4</v>
      </c>
      <c r="E3" s="246"/>
      <c r="F3" s="246" t="s">
        <v>5</v>
      </c>
      <c r="G3" s="246"/>
      <c r="H3" s="246"/>
      <c r="I3" s="246"/>
      <c r="J3" s="248"/>
      <c r="K3" s="5"/>
      <c r="L3" s="243" t="s">
        <v>6</v>
      </c>
      <c r="M3" s="248"/>
      <c r="N3" s="249" t="s">
        <v>23</v>
      </c>
      <c r="O3" s="250"/>
      <c r="P3" s="250"/>
      <c r="Q3" s="250"/>
      <c r="R3" s="250"/>
      <c r="S3" s="251"/>
      <c r="T3" s="1"/>
      <c r="U3" s="1"/>
    </row>
    <row r="4" spans="1:21" ht="15.75" customHeight="1" x14ac:dyDescent="0.2">
      <c r="A4" s="239"/>
      <c r="B4" s="242"/>
      <c r="C4" s="244"/>
      <c r="D4" s="247"/>
      <c r="E4" s="247"/>
      <c r="F4" s="247" t="s">
        <v>7</v>
      </c>
      <c r="G4" s="256" t="s">
        <v>24</v>
      </c>
      <c r="H4" s="256" t="s">
        <v>25</v>
      </c>
      <c r="I4" s="261" t="s">
        <v>1</v>
      </c>
      <c r="J4" s="216" t="s">
        <v>8</v>
      </c>
      <c r="K4" s="6"/>
      <c r="L4" s="214" t="s">
        <v>9</v>
      </c>
      <c r="M4" s="231" t="s">
        <v>10</v>
      </c>
      <c r="N4" s="252"/>
      <c r="O4" s="253"/>
      <c r="P4" s="253"/>
      <c r="Q4" s="253"/>
      <c r="R4" s="253"/>
      <c r="S4" s="254"/>
      <c r="T4" s="1"/>
      <c r="U4" s="1"/>
    </row>
    <row r="5" spans="1:21" ht="45.75" thickBot="1" x14ac:dyDescent="0.25">
      <c r="A5" s="258"/>
      <c r="B5" s="259"/>
      <c r="C5" s="245"/>
      <c r="D5" s="32" t="s">
        <v>11</v>
      </c>
      <c r="E5" s="32" t="s">
        <v>12</v>
      </c>
      <c r="F5" s="255"/>
      <c r="G5" s="257"/>
      <c r="H5" s="260"/>
      <c r="I5" s="262"/>
      <c r="J5" s="217"/>
      <c r="K5" s="33"/>
      <c r="L5" s="215"/>
      <c r="M5" s="232"/>
      <c r="N5" s="135" t="s">
        <v>22</v>
      </c>
      <c r="O5" s="35" t="s">
        <v>19</v>
      </c>
      <c r="P5" s="36" t="s">
        <v>20</v>
      </c>
      <c r="Q5" s="37" t="s">
        <v>21</v>
      </c>
      <c r="R5" s="37" t="s">
        <v>14</v>
      </c>
      <c r="S5" s="38" t="s">
        <v>15</v>
      </c>
      <c r="T5" s="1"/>
      <c r="U5" s="1"/>
    </row>
    <row r="6" spans="1:21" ht="195.75" thickBot="1" x14ac:dyDescent="0.25">
      <c r="A6" s="263" t="s">
        <v>53</v>
      </c>
      <c r="B6" s="263" t="s">
        <v>52</v>
      </c>
      <c r="C6" s="118" t="s">
        <v>48</v>
      </c>
      <c r="D6" s="119">
        <v>43101</v>
      </c>
      <c r="E6" s="119">
        <v>43465</v>
      </c>
      <c r="F6" s="39" t="s">
        <v>26</v>
      </c>
      <c r="G6" s="138">
        <f>'[1]LÍNEA 2'!$S$30</f>
        <v>4</v>
      </c>
      <c r="H6" s="139" t="e">
        <f>+I6+(#REF!-#REF!)</f>
        <v>#REF!</v>
      </c>
      <c r="I6" s="138">
        <f>'[1]LÍNEA 2'!$V$30</f>
        <v>1</v>
      </c>
      <c r="J6" s="121">
        <v>0</v>
      </c>
      <c r="K6" s="122">
        <f>+J6/I6</f>
        <v>0</v>
      </c>
      <c r="L6" s="123" t="e">
        <f>DAYS360(D6,$C$8)/DAYS360(D6,E6)</f>
        <v>#VALUE!</v>
      </c>
      <c r="M6" s="124">
        <f>IF(I6=0," -",IF(K6&gt;100%,100%,K6))</f>
        <v>0</v>
      </c>
      <c r="N6" s="125" t="s">
        <v>63</v>
      </c>
      <c r="O6" s="120">
        <v>109201</v>
      </c>
      <c r="P6" s="120">
        <v>0</v>
      </c>
      <c r="Q6" s="120">
        <v>0</v>
      </c>
      <c r="R6" s="126">
        <f>IF(O6=0," -",P6/O6)</f>
        <v>0</v>
      </c>
      <c r="S6" s="124" t="str">
        <f>IF(Q6=0," -",IF(P6=0,100%,Q6/P6))</f>
        <v xml:space="preserve"> -</v>
      </c>
      <c r="T6" s="1"/>
      <c r="U6" s="1"/>
    </row>
    <row r="7" spans="1:21" ht="240.75" thickBot="1" x14ac:dyDescent="0.25">
      <c r="A7" s="222"/>
      <c r="B7" s="222"/>
      <c r="C7" s="103" t="s">
        <v>49</v>
      </c>
      <c r="D7" s="104">
        <v>43101</v>
      </c>
      <c r="E7" s="104">
        <v>43465</v>
      </c>
      <c r="F7" s="133" t="s">
        <v>27</v>
      </c>
      <c r="G7" s="140">
        <f>'[1]LÍNEA 2'!$S$57</f>
        <v>4</v>
      </c>
      <c r="H7" s="139" t="e">
        <f>+I7+(#REF!-#REF!)</f>
        <v>#REF!</v>
      </c>
      <c r="I7" s="140">
        <f>'[1]LÍNEA 2'!$V$57</f>
        <v>1</v>
      </c>
      <c r="J7" s="107">
        <v>0</v>
      </c>
      <c r="K7" s="108">
        <f t="shared" ref="K7:K29" si="0">+J7/I7</f>
        <v>0</v>
      </c>
      <c r="L7" s="109" t="e">
        <f t="shared" ref="L7:L29" si="1">DAYS360(D7,$C$8)/DAYS360(D7,E7)</f>
        <v>#VALUE!</v>
      </c>
      <c r="M7" s="110">
        <f t="shared" ref="M7:M29" si="2">IF(I7=0," -",IF(K7&gt;100%,100%,K7))</f>
        <v>0</v>
      </c>
      <c r="N7" s="111" t="s">
        <v>64</v>
      </c>
      <c r="O7" s="106">
        <v>32760</v>
      </c>
      <c r="P7" s="106">
        <v>0</v>
      </c>
      <c r="Q7" s="106">
        <v>0</v>
      </c>
      <c r="R7" s="112">
        <f t="shared" ref="R7:R30" si="3">IF(O7=0," -",P7/O7)</f>
        <v>0</v>
      </c>
      <c r="S7" s="110" t="str">
        <f t="shared" ref="S7:S30" si="4">IF(Q7=0," -",IF(P7=0,100%,Q7/P7))</f>
        <v xml:space="preserve"> -</v>
      </c>
      <c r="T7" s="1"/>
      <c r="U7" s="1"/>
    </row>
    <row r="8" spans="1:21" ht="180.75" thickBot="1" x14ac:dyDescent="0.25">
      <c r="A8" s="222"/>
      <c r="B8" s="223"/>
      <c r="C8" s="127" t="s">
        <v>50</v>
      </c>
      <c r="D8" s="128">
        <v>43101</v>
      </c>
      <c r="E8" s="128">
        <v>43465</v>
      </c>
      <c r="F8" s="129" t="s">
        <v>28</v>
      </c>
      <c r="G8" s="141" t="e">
        <f>'[1]LÍNEA 2'!R60</f>
        <v>#REF!</v>
      </c>
      <c r="H8" s="139" t="e">
        <f>+I8+(#REF!-#REF!)</f>
        <v>#REF!</v>
      </c>
      <c r="I8" s="141" t="e">
        <f>'[1]LÍNEA 2'!U60</f>
        <v>#REF!</v>
      </c>
      <c r="J8" s="131">
        <v>0</v>
      </c>
      <c r="K8" s="40" t="e">
        <f t="shared" si="0"/>
        <v>#REF!</v>
      </c>
      <c r="L8" s="41" t="e">
        <f t="shared" si="1"/>
        <v>#VALUE!</v>
      </c>
      <c r="M8" s="42" t="e">
        <f t="shared" si="2"/>
        <v>#REF!</v>
      </c>
      <c r="N8" s="132" t="s">
        <v>65</v>
      </c>
      <c r="O8" s="130">
        <v>45864</v>
      </c>
      <c r="P8" s="130">
        <v>0</v>
      </c>
      <c r="Q8" s="130">
        <v>0</v>
      </c>
      <c r="R8" s="43">
        <f t="shared" si="3"/>
        <v>0</v>
      </c>
      <c r="S8" s="42" t="str">
        <f t="shared" si="4"/>
        <v xml:space="preserve"> -</v>
      </c>
      <c r="T8" s="1"/>
      <c r="U8" s="1"/>
    </row>
    <row r="9" spans="1:21" ht="15.75" thickBot="1" x14ac:dyDescent="0.25">
      <c r="A9" s="222"/>
      <c r="B9" s="116"/>
      <c r="C9" s="64"/>
      <c r="D9" s="65"/>
      <c r="E9" s="65"/>
      <c r="F9" s="66"/>
      <c r="G9" s="147"/>
      <c r="H9" s="148"/>
      <c r="I9" s="147"/>
      <c r="J9" s="67"/>
      <c r="K9" s="68"/>
      <c r="L9" s="68"/>
      <c r="M9" s="68"/>
      <c r="N9" s="66"/>
      <c r="O9" s="67"/>
      <c r="P9" s="67"/>
      <c r="Q9" s="67"/>
      <c r="R9" s="68"/>
      <c r="S9" s="17"/>
      <c r="T9" s="1"/>
      <c r="U9" s="1"/>
    </row>
    <row r="10" spans="1:21" ht="180" x14ac:dyDescent="0.2">
      <c r="A10" s="222"/>
      <c r="B10" s="263" t="s">
        <v>54</v>
      </c>
      <c r="C10" s="264" t="s">
        <v>51</v>
      </c>
      <c r="D10" s="47">
        <v>43101</v>
      </c>
      <c r="E10" s="47">
        <v>43465</v>
      </c>
      <c r="F10" s="11" t="s">
        <v>29</v>
      </c>
      <c r="G10" s="142" t="e">
        <f>'[1]LÍNEA 2'!R93</f>
        <v>#REF!</v>
      </c>
      <c r="H10" s="143" t="e">
        <f>+I10</f>
        <v>#REF!</v>
      </c>
      <c r="I10" s="142" t="e">
        <f>'[1]LÍNEA 2'!U93</f>
        <v>#REF!</v>
      </c>
      <c r="J10" s="75">
        <v>6</v>
      </c>
      <c r="K10" s="72" t="e">
        <f t="shared" si="0"/>
        <v>#REF!</v>
      </c>
      <c r="L10" s="22" t="e">
        <f t="shared" si="1"/>
        <v>#VALUE!</v>
      </c>
      <c r="M10" s="23" t="e">
        <f t="shared" si="2"/>
        <v>#REF!</v>
      </c>
      <c r="N10" s="57" t="e">
        <f>'[1]LÍNEA 2'!O93</f>
        <v>#REF!</v>
      </c>
      <c r="O10" s="48">
        <v>125800</v>
      </c>
      <c r="P10" s="48">
        <v>122500</v>
      </c>
      <c r="Q10" s="48">
        <v>0</v>
      </c>
      <c r="R10" s="24">
        <f t="shared" si="3"/>
        <v>0.97376788553259142</v>
      </c>
      <c r="S10" s="23" t="str">
        <f t="shared" si="4"/>
        <v xml:space="preserve"> -</v>
      </c>
      <c r="T10" s="1"/>
      <c r="U10" s="1"/>
    </row>
    <row r="11" spans="1:21" ht="180" x14ac:dyDescent="0.2">
      <c r="A11" s="222"/>
      <c r="B11" s="222"/>
      <c r="C11" s="265"/>
      <c r="D11" s="44">
        <v>43101</v>
      </c>
      <c r="E11" s="44">
        <v>43465</v>
      </c>
      <c r="F11" s="10" t="s">
        <v>30</v>
      </c>
      <c r="G11" s="144" t="e">
        <f>'[1]LÍNEA 2'!R94</f>
        <v>#REF!</v>
      </c>
      <c r="H11" s="144" t="e">
        <f>+I11+(#REF!-#REF!)</f>
        <v>#REF!</v>
      </c>
      <c r="I11" s="144" t="e">
        <f>'[1]LÍNEA 2'!U94</f>
        <v>#REF!</v>
      </c>
      <c r="J11" s="76">
        <v>397</v>
      </c>
      <c r="K11" s="73" t="e">
        <f t="shared" si="0"/>
        <v>#REF!</v>
      </c>
      <c r="L11" s="62" t="e">
        <f t="shared" si="1"/>
        <v>#VALUE!</v>
      </c>
      <c r="M11" s="49" t="e">
        <f t="shared" si="2"/>
        <v>#REF!</v>
      </c>
      <c r="N11" s="58" t="e">
        <f>'[1]LÍNEA 2'!O94</f>
        <v>#REF!</v>
      </c>
      <c r="O11" s="45">
        <v>66066</v>
      </c>
      <c r="P11" s="45">
        <v>18000</v>
      </c>
      <c r="Q11" s="45">
        <v>0</v>
      </c>
      <c r="R11" s="46">
        <f t="shared" si="3"/>
        <v>0.27245481790936338</v>
      </c>
      <c r="S11" s="49" t="str">
        <f t="shared" si="4"/>
        <v xml:space="preserve"> -</v>
      </c>
      <c r="T11" s="1"/>
      <c r="U11" s="1"/>
    </row>
    <row r="12" spans="1:21" ht="300" x14ac:dyDescent="0.2">
      <c r="A12" s="222"/>
      <c r="B12" s="222"/>
      <c r="C12" s="265"/>
      <c r="D12" s="44">
        <v>43101</v>
      </c>
      <c r="E12" s="44">
        <v>43465</v>
      </c>
      <c r="F12" s="10" t="s">
        <v>31</v>
      </c>
      <c r="G12" s="144" t="e">
        <f>'[1]LÍNEA 2'!R95</f>
        <v>#REF!</v>
      </c>
      <c r="H12" s="144" t="e">
        <f>+I12+(#REF!-#REF!)</f>
        <v>#REF!</v>
      </c>
      <c r="I12" s="144" t="e">
        <f>'[1]LÍNEA 2'!U95</f>
        <v>#REF!</v>
      </c>
      <c r="J12" s="76">
        <v>813</v>
      </c>
      <c r="K12" s="73" t="e">
        <f t="shared" si="0"/>
        <v>#REF!</v>
      </c>
      <c r="L12" s="62" t="e">
        <f t="shared" si="1"/>
        <v>#VALUE!</v>
      </c>
      <c r="M12" s="49" t="e">
        <f t="shared" si="2"/>
        <v>#REF!</v>
      </c>
      <c r="N12" s="58" t="e">
        <f>'[1]LÍNEA 2'!O95</f>
        <v>#REF!</v>
      </c>
      <c r="O12" s="45">
        <v>233037</v>
      </c>
      <c r="P12" s="45">
        <v>136750</v>
      </c>
      <c r="Q12" s="45">
        <v>0</v>
      </c>
      <c r="R12" s="46">
        <f t="shared" si="3"/>
        <v>0.5868166857623468</v>
      </c>
      <c r="S12" s="49" t="str">
        <f t="shared" si="4"/>
        <v xml:space="preserve"> -</v>
      </c>
      <c r="T12" s="1"/>
      <c r="U12" s="1"/>
    </row>
    <row r="13" spans="1:21" ht="270" x14ac:dyDescent="0.2">
      <c r="A13" s="222"/>
      <c r="B13" s="222"/>
      <c r="C13" s="265"/>
      <c r="D13" s="44">
        <v>43101</v>
      </c>
      <c r="E13" s="44">
        <v>43465</v>
      </c>
      <c r="F13" s="10" t="s">
        <v>32</v>
      </c>
      <c r="G13" s="144" t="e">
        <f>'[1]LÍNEA 2'!R96</f>
        <v>#REF!</v>
      </c>
      <c r="H13" s="144" t="e">
        <f>+I13+(#REF!-#REF!)</f>
        <v>#REF!</v>
      </c>
      <c r="I13" s="144" t="e">
        <f>'[1]LÍNEA 2'!U96</f>
        <v>#REF!</v>
      </c>
      <c r="J13" s="76">
        <v>1</v>
      </c>
      <c r="K13" s="73" t="e">
        <f t="shared" si="0"/>
        <v>#REF!</v>
      </c>
      <c r="L13" s="62" t="e">
        <f t="shared" si="1"/>
        <v>#VALUE!</v>
      </c>
      <c r="M13" s="49" t="e">
        <f t="shared" si="2"/>
        <v>#REF!</v>
      </c>
      <c r="N13" s="58" t="e">
        <f>'[1]LÍNEA 2'!O96</f>
        <v>#REF!</v>
      </c>
      <c r="O13" s="45">
        <v>204907</v>
      </c>
      <c r="P13" s="45">
        <v>122847</v>
      </c>
      <c r="Q13" s="45">
        <v>0</v>
      </c>
      <c r="R13" s="46">
        <f t="shared" si="3"/>
        <v>0.59952563846037465</v>
      </c>
      <c r="S13" s="49" t="str">
        <f t="shared" si="4"/>
        <v xml:space="preserve"> -</v>
      </c>
      <c r="T13" s="1"/>
      <c r="U13" s="1"/>
    </row>
    <row r="14" spans="1:21" ht="135" x14ac:dyDescent="0.2">
      <c r="A14" s="222"/>
      <c r="B14" s="222"/>
      <c r="C14" s="265"/>
      <c r="D14" s="44">
        <v>43101</v>
      </c>
      <c r="E14" s="44">
        <v>43465</v>
      </c>
      <c r="F14" s="9" t="s">
        <v>33</v>
      </c>
      <c r="G14" s="144" t="e">
        <f>'[1]LÍNEA 2'!R97</f>
        <v>#REF!</v>
      </c>
      <c r="H14" s="144" t="e">
        <f>+I14</f>
        <v>#REF!</v>
      </c>
      <c r="I14" s="144" t="e">
        <f>'[1]LÍNEA 2'!U97</f>
        <v>#REF!</v>
      </c>
      <c r="J14" s="76">
        <v>0</v>
      </c>
      <c r="K14" s="73" t="e">
        <f t="shared" si="0"/>
        <v>#REF!</v>
      </c>
      <c r="L14" s="62" t="e">
        <f t="shared" si="1"/>
        <v>#VALUE!</v>
      </c>
      <c r="M14" s="49" t="e">
        <f t="shared" si="2"/>
        <v>#REF!</v>
      </c>
      <c r="N14" s="58" t="e">
        <f>'[1]LÍNEA 2'!O97</f>
        <v>#REF!</v>
      </c>
      <c r="O14" s="45">
        <v>0</v>
      </c>
      <c r="P14" s="45">
        <v>0</v>
      </c>
      <c r="Q14" s="45">
        <v>0</v>
      </c>
      <c r="R14" s="46" t="str">
        <f t="shared" si="3"/>
        <v xml:space="preserve"> -</v>
      </c>
      <c r="S14" s="49" t="str">
        <f t="shared" si="4"/>
        <v xml:space="preserve"> -</v>
      </c>
      <c r="T14" s="1"/>
      <c r="U14" s="1"/>
    </row>
    <row r="15" spans="1:21" ht="135.75" thickBot="1" x14ac:dyDescent="0.25">
      <c r="A15" s="223"/>
      <c r="B15" s="223"/>
      <c r="C15" s="266"/>
      <c r="D15" s="50">
        <v>43101</v>
      </c>
      <c r="E15" s="50">
        <v>43465</v>
      </c>
      <c r="F15" s="134" t="s">
        <v>34</v>
      </c>
      <c r="G15" s="139" t="e">
        <f>'[1]LÍNEA 2'!R98</f>
        <v>#REF!</v>
      </c>
      <c r="H15" s="139" t="e">
        <f>+I15</f>
        <v>#REF!</v>
      </c>
      <c r="I15" s="139" t="e">
        <f>'[1]LÍNEA 2'!U98</f>
        <v>#REF!</v>
      </c>
      <c r="J15" s="77">
        <v>0</v>
      </c>
      <c r="K15" s="74" t="e">
        <f t="shared" si="0"/>
        <v>#REF!</v>
      </c>
      <c r="L15" s="63" t="e">
        <f t="shared" si="1"/>
        <v>#VALUE!</v>
      </c>
      <c r="M15" s="53" t="e">
        <f t="shared" si="2"/>
        <v>#REF!</v>
      </c>
      <c r="N15" s="59" t="s">
        <v>66</v>
      </c>
      <c r="O15" s="51">
        <v>50000</v>
      </c>
      <c r="P15" s="51">
        <v>0</v>
      </c>
      <c r="Q15" s="51">
        <v>0</v>
      </c>
      <c r="R15" s="52">
        <f t="shared" si="3"/>
        <v>0</v>
      </c>
      <c r="S15" s="53" t="str">
        <f t="shared" si="4"/>
        <v xml:space="preserve"> -</v>
      </c>
      <c r="T15" s="1"/>
      <c r="U15" s="1"/>
    </row>
    <row r="16" spans="1:21" ht="15.75" thickBot="1" x14ac:dyDescent="0.25">
      <c r="A16" s="115"/>
      <c r="B16" s="69"/>
      <c r="C16" s="78"/>
      <c r="D16" s="79"/>
      <c r="E16" s="79"/>
      <c r="F16" s="80"/>
      <c r="G16" s="149"/>
      <c r="H16" s="150"/>
      <c r="I16" s="149"/>
      <c r="J16" s="71"/>
      <c r="K16" s="81"/>
      <c r="L16" s="81"/>
      <c r="M16" s="81"/>
      <c r="N16" s="70"/>
      <c r="O16" s="71"/>
      <c r="P16" s="71"/>
      <c r="Q16" s="71"/>
      <c r="R16" s="81"/>
      <c r="S16" s="19"/>
      <c r="T16" s="1"/>
      <c r="U16" s="1"/>
    </row>
    <row r="17" spans="1:21" ht="150" x14ac:dyDescent="0.2">
      <c r="A17" s="263" t="s">
        <v>62</v>
      </c>
      <c r="B17" s="263" t="s">
        <v>61</v>
      </c>
      <c r="C17" s="264" t="s">
        <v>55</v>
      </c>
      <c r="D17" s="47">
        <v>43101</v>
      </c>
      <c r="E17" s="47">
        <v>43465</v>
      </c>
      <c r="F17" s="11" t="s">
        <v>35</v>
      </c>
      <c r="G17" s="142" t="e">
        <f>'[1]LÍNEA 4'!R99</f>
        <v>#REF!</v>
      </c>
      <c r="H17" s="143" t="e">
        <f>+I17+(#REF!-#REF!)</f>
        <v>#REF!</v>
      </c>
      <c r="I17" s="142" t="e">
        <f>'[1]LÍNEA 4'!U99</f>
        <v>#REF!</v>
      </c>
      <c r="J17" s="54">
        <v>27</v>
      </c>
      <c r="K17" s="20" t="e">
        <f t="shared" si="0"/>
        <v>#REF!</v>
      </c>
      <c r="L17" s="22" t="e">
        <f t="shared" si="1"/>
        <v>#VALUE!</v>
      </c>
      <c r="M17" s="23" t="e">
        <f t="shared" si="2"/>
        <v>#REF!</v>
      </c>
      <c r="N17" s="57" t="e">
        <f>'[1]LÍNEA 4'!O99</f>
        <v>#REF!</v>
      </c>
      <c r="O17" s="48">
        <v>478848</v>
      </c>
      <c r="P17" s="48">
        <v>321948</v>
      </c>
      <c r="Q17" s="48">
        <v>0</v>
      </c>
      <c r="R17" s="24">
        <f t="shared" si="3"/>
        <v>0.67233861267040895</v>
      </c>
      <c r="S17" s="23" t="str">
        <f t="shared" si="4"/>
        <v xml:space="preserve"> -</v>
      </c>
      <c r="T17" s="1"/>
      <c r="U17" s="1"/>
    </row>
    <row r="18" spans="1:21" ht="150.75" thickBot="1" x14ac:dyDescent="0.25">
      <c r="A18" s="222"/>
      <c r="B18" s="222"/>
      <c r="C18" s="266"/>
      <c r="D18" s="50">
        <v>43101</v>
      </c>
      <c r="E18" s="50">
        <v>43465</v>
      </c>
      <c r="F18" s="8" t="s">
        <v>36</v>
      </c>
      <c r="G18" s="139" t="e">
        <f>'[1]LÍNEA 4'!R100</f>
        <v>#REF!</v>
      </c>
      <c r="H18" s="139" t="e">
        <f>+I18+(#REF!-#REF!)</f>
        <v>#REF!</v>
      </c>
      <c r="I18" s="139" t="e">
        <f>'[1]LÍNEA 4'!U100</f>
        <v>#REF!</v>
      </c>
      <c r="J18" s="56">
        <v>132</v>
      </c>
      <c r="K18" s="61" t="e">
        <f t="shared" si="0"/>
        <v>#REF!</v>
      </c>
      <c r="L18" s="63" t="e">
        <f t="shared" si="1"/>
        <v>#VALUE!</v>
      </c>
      <c r="M18" s="53" t="e">
        <f t="shared" si="2"/>
        <v>#REF!</v>
      </c>
      <c r="N18" s="59" t="e">
        <f>'[1]LÍNEA 4'!O100</f>
        <v>#REF!</v>
      </c>
      <c r="O18" s="51">
        <v>686394</v>
      </c>
      <c r="P18" s="51">
        <v>684396</v>
      </c>
      <c r="Q18" s="51">
        <v>0</v>
      </c>
      <c r="R18" s="52">
        <f t="shared" si="3"/>
        <v>0.99708913539454014</v>
      </c>
      <c r="S18" s="53" t="str">
        <f t="shared" si="4"/>
        <v xml:space="preserve"> -</v>
      </c>
      <c r="T18" s="1"/>
      <c r="U18" s="1"/>
    </row>
    <row r="19" spans="1:21" ht="195" x14ac:dyDescent="0.2">
      <c r="A19" s="222"/>
      <c r="B19" s="222"/>
      <c r="C19" s="267" t="s">
        <v>56</v>
      </c>
      <c r="D19" s="82">
        <v>43101</v>
      </c>
      <c r="E19" s="82">
        <v>43465</v>
      </c>
      <c r="F19" s="13" t="s">
        <v>37</v>
      </c>
      <c r="G19" s="143" t="e">
        <f>'[1]LÍNEA 4'!R101</f>
        <v>#REF!</v>
      </c>
      <c r="H19" s="143" t="e">
        <f>+I19+(#REF!-#REF!)</f>
        <v>#REF!</v>
      </c>
      <c r="I19" s="143" t="e">
        <f>'[1]LÍNEA 4'!U101</f>
        <v>#REF!</v>
      </c>
      <c r="J19" s="84">
        <v>8757</v>
      </c>
      <c r="K19" s="60" t="e">
        <f t="shared" si="0"/>
        <v>#REF!</v>
      </c>
      <c r="L19" s="62" t="e">
        <f t="shared" si="1"/>
        <v>#VALUE!</v>
      </c>
      <c r="M19" s="49" t="e">
        <f t="shared" si="2"/>
        <v>#REF!</v>
      </c>
      <c r="N19" s="85" t="e">
        <f>'[1]LÍNEA 4'!O101</f>
        <v>#REF!</v>
      </c>
      <c r="O19" s="83">
        <v>412409</v>
      </c>
      <c r="P19" s="83">
        <v>59250</v>
      </c>
      <c r="Q19" s="83">
        <v>0</v>
      </c>
      <c r="R19" s="27">
        <f t="shared" si="3"/>
        <v>0.14366805768060348</v>
      </c>
      <c r="S19" s="26" t="str">
        <f t="shared" si="4"/>
        <v xml:space="preserve"> -</v>
      </c>
      <c r="T19" s="1"/>
      <c r="U19" s="1"/>
    </row>
    <row r="20" spans="1:21" ht="225" x14ac:dyDescent="0.2">
      <c r="A20" s="222"/>
      <c r="B20" s="222"/>
      <c r="C20" s="265"/>
      <c r="D20" s="44">
        <v>43101</v>
      </c>
      <c r="E20" s="44">
        <v>43465</v>
      </c>
      <c r="F20" s="10" t="s">
        <v>38</v>
      </c>
      <c r="G20" s="144" t="e">
        <f>'[1]LÍNEA 4'!R102</f>
        <v>#REF!</v>
      </c>
      <c r="H20" s="144" t="e">
        <f>+I20+(#REF!-#REF!)</f>
        <v>#REF!</v>
      </c>
      <c r="I20" s="144" t="e">
        <f>'[1]LÍNEA 4'!U102</f>
        <v>#REF!</v>
      </c>
      <c r="J20" s="55">
        <v>1420</v>
      </c>
      <c r="K20" s="60" t="e">
        <f t="shared" si="0"/>
        <v>#REF!</v>
      </c>
      <c r="L20" s="62" t="e">
        <f t="shared" si="1"/>
        <v>#VALUE!</v>
      </c>
      <c r="M20" s="49" t="e">
        <f t="shared" si="2"/>
        <v>#REF!</v>
      </c>
      <c r="N20" s="58" t="e">
        <f>'[1]LÍNEA 4'!O102</f>
        <v>#REF!</v>
      </c>
      <c r="O20" s="45">
        <v>861316</v>
      </c>
      <c r="P20" s="45">
        <v>482700</v>
      </c>
      <c r="Q20" s="45">
        <v>0</v>
      </c>
      <c r="R20" s="46">
        <f t="shared" si="3"/>
        <v>0.56042149455019996</v>
      </c>
      <c r="S20" s="49" t="str">
        <f t="shared" si="4"/>
        <v xml:space="preserve"> -</v>
      </c>
      <c r="T20" s="1"/>
      <c r="U20" s="1"/>
    </row>
    <row r="21" spans="1:21" ht="180.75" thickBot="1" x14ac:dyDescent="0.25">
      <c r="A21" s="222"/>
      <c r="B21" s="222"/>
      <c r="C21" s="268"/>
      <c r="D21" s="86">
        <v>43101</v>
      </c>
      <c r="E21" s="86">
        <v>43465</v>
      </c>
      <c r="F21" s="12" t="s">
        <v>39</v>
      </c>
      <c r="G21" s="145" t="e">
        <f>'[1]LÍNEA 4'!R103</f>
        <v>#REF!</v>
      </c>
      <c r="H21" s="139" t="e">
        <f>+I21+(#REF!-#REF!)</f>
        <v>#REF!</v>
      </c>
      <c r="I21" s="145" t="e">
        <f>'[1]LÍNEA 4'!U103</f>
        <v>#REF!</v>
      </c>
      <c r="J21" s="88">
        <v>9245</v>
      </c>
      <c r="K21" s="89" t="e">
        <f t="shared" si="0"/>
        <v>#REF!</v>
      </c>
      <c r="L21" s="90" t="e">
        <f t="shared" si="1"/>
        <v>#VALUE!</v>
      </c>
      <c r="M21" s="91" t="e">
        <f t="shared" si="2"/>
        <v>#REF!</v>
      </c>
      <c r="N21" s="92" t="s">
        <v>67</v>
      </c>
      <c r="O21" s="87">
        <v>310800</v>
      </c>
      <c r="P21" s="87">
        <v>240000</v>
      </c>
      <c r="Q21" s="87">
        <v>0</v>
      </c>
      <c r="R21" s="93">
        <f t="shared" si="3"/>
        <v>0.77220077220077221</v>
      </c>
      <c r="S21" s="91" t="str">
        <f t="shared" si="4"/>
        <v xml:space="preserve"> -</v>
      </c>
      <c r="T21" s="1"/>
      <c r="U21" s="1"/>
    </row>
    <row r="22" spans="1:21" ht="135" x14ac:dyDescent="0.2">
      <c r="A22" s="222"/>
      <c r="B22" s="222"/>
      <c r="C22" s="264" t="s">
        <v>57</v>
      </c>
      <c r="D22" s="47">
        <v>43101</v>
      </c>
      <c r="E22" s="47">
        <v>43465</v>
      </c>
      <c r="F22" s="11" t="s">
        <v>40</v>
      </c>
      <c r="G22" s="142" t="e">
        <f>'[1]LÍNEA 4'!R104</f>
        <v>#REF!</v>
      </c>
      <c r="H22" s="143" t="e">
        <f>+I22+(#REF!-#REF!)</f>
        <v>#REF!</v>
      </c>
      <c r="I22" s="142" t="e">
        <f>'[1]LÍNEA 4'!U104</f>
        <v>#REF!</v>
      </c>
      <c r="J22" s="54">
        <v>1</v>
      </c>
      <c r="K22" s="20" t="e">
        <f t="shared" si="0"/>
        <v>#REF!</v>
      </c>
      <c r="L22" s="22" t="e">
        <f t="shared" si="1"/>
        <v>#VALUE!</v>
      </c>
      <c r="M22" s="23" t="e">
        <f t="shared" si="2"/>
        <v>#REF!</v>
      </c>
      <c r="N22" s="57" t="e">
        <f>'[1]LÍNEA 4'!O104</f>
        <v>#REF!</v>
      </c>
      <c r="O22" s="48">
        <v>262992</v>
      </c>
      <c r="P22" s="48">
        <v>71000</v>
      </c>
      <c r="Q22" s="48">
        <v>0</v>
      </c>
      <c r="R22" s="24">
        <f t="shared" si="3"/>
        <v>0.26997018920727628</v>
      </c>
      <c r="S22" s="23" t="str">
        <f t="shared" si="4"/>
        <v xml:space="preserve"> -</v>
      </c>
      <c r="T22" s="1"/>
      <c r="U22" s="1"/>
    </row>
    <row r="23" spans="1:21" ht="120" x14ac:dyDescent="0.2">
      <c r="A23" s="222"/>
      <c r="B23" s="222"/>
      <c r="C23" s="265"/>
      <c r="D23" s="44">
        <v>43101</v>
      </c>
      <c r="E23" s="44">
        <v>43465</v>
      </c>
      <c r="F23" s="10" t="s">
        <v>41</v>
      </c>
      <c r="G23" s="144" t="e">
        <f>'[1]LÍNEA 4'!R105</f>
        <v>#REF!</v>
      </c>
      <c r="H23" s="144" t="e">
        <f>+I23+(#REF!-#REF!)</f>
        <v>#REF!</v>
      </c>
      <c r="I23" s="144" t="e">
        <f>'[1]LÍNEA 4'!U105</f>
        <v>#REF!</v>
      </c>
      <c r="J23" s="55">
        <v>11</v>
      </c>
      <c r="K23" s="60" t="e">
        <f t="shared" si="0"/>
        <v>#REF!</v>
      </c>
      <c r="L23" s="62" t="e">
        <f t="shared" si="1"/>
        <v>#VALUE!</v>
      </c>
      <c r="M23" s="49" t="e">
        <f t="shared" si="2"/>
        <v>#REF!</v>
      </c>
      <c r="N23" s="58" t="s">
        <v>69</v>
      </c>
      <c r="O23" s="45">
        <v>65694</v>
      </c>
      <c r="P23" s="45">
        <v>24397</v>
      </c>
      <c r="Q23" s="45">
        <v>0</v>
      </c>
      <c r="R23" s="46">
        <f t="shared" si="3"/>
        <v>0.37137333698663499</v>
      </c>
      <c r="S23" s="49" t="str">
        <f t="shared" si="4"/>
        <v xml:space="preserve"> -</v>
      </c>
      <c r="T23" s="1"/>
      <c r="U23" s="1"/>
    </row>
    <row r="24" spans="1:21" ht="135.75" thickBot="1" x14ac:dyDescent="0.25">
      <c r="A24" s="222"/>
      <c r="B24" s="222"/>
      <c r="C24" s="266"/>
      <c r="D24" s="50">
        <v>43101</v>
      </c>
      <c r="E24" s="50">
        <v>43465</v>
      </c>
      <c r="F24" s="8" t="s">
        <v>42</v>
      </c>
      <c r="G24" s="139" t="e">
        <f>'[1]LÍNEA 4'!R106</f>
        <v>#REF!</v>
      </c>
      <c r="H24" s="139" t="e">
        <f>+I24+(#REF!-#REF!)</f>
        <v>#REF!</v>
      </c>
      <c r="I24" s="139" t="e">
        <f>'[1]LÍNEA 4'!U106</f>
        <v>#REF!</v>
      </c>
      <c r="J24" s="56">
        <v>0</v>
      </c>
      <c r="K24" s="61" t="e">
        <f t="shared" si="0"/>
        <v>#REF!</v>
      </c>
      <c r="L24" s="63" t="e">
        <f t="shared" si="1"/>
        <v>#VALUE!</v>
      </c>
      <c r="M24" s="53" t="e">
        <f t="shared" si="2"/>
        <v>#REF!</v>
      </c>
      <c r="N24" s="59" t="s">
        <v>68</v>
      </c>
      <c r="O24" s="51">
        <v>98803</v>
      </c>
      <c r="P24" s="51">
        <v>0</v>
      </c>
      <c r="Q24" s="51">
        <v>0</v>
      </c>
      <c r="R24" s="52">
        <f t="shared" si="3"/>
        <v>0</v>
      </c>
      <c r="S24" s="53" t="str">
        <f t="shared" si="4"/>
        <v xml:space="preserve"> -</v>
      </c>
      <c r="T24" s="1"/>
      <c r="U24" s="1"/>
    </row>
    <row r="25" spans="1:21" ht="135.75" thickBot="1" x14ac:dyDescent="0.25">
      <c r="A25" s="222"/>
      <c r="B25" s="222"/>
      <c r="C25" s="113" t="s">
        <v>58</v>
      </c>
      <c r="D25" s="94">
        <v>43101</v>
      </c>
      <c r="E25" s="94">
        <v>43465</v>
      </c>
      <c r="F25" s="95" t="s">
        <v>43</v>
      </c>
      <c r="G25" s="146" t="e">
        <f>'[1]LÍNEA 4'!R107</f>
        <v>#REF!</v>
      </c>
      <c r="H25" s="139" t="e">
        <f>+I25+(#REF!-#REF!)</f>
        <v>#REF!</v>
      </c>
      <c r="I25" s="146" t="e">
        <f>'[1]LÍNEA 4'!U107</f>
        <v>#REF!</v>
      </c>
      <c r="J25" s="97">
        <v>336</v>
      </c>
      <c r="K25" s="98" t="e">
        <f t="shared" si="0"/>
        <v>#REF!</v>
      </c>
      <c r="L25" s="99" t="e">
        <f t="shared" si="1"/>
        <v>#VALUE!</v>
      </c>
      <c r="M25" s="100" t="e">
        <f t="shared" si="2"/>
        <v>#REF!</v>
      </c>
      <c r="N25" s="101" t="e">
        <f>'[1]LÍNEA 4'!O107</f>
        <v>#REF!</v>
      </c>
      <c r="O25" s="96">
        <v>32673</v>
      </c>
      <c r="P25" s="96">
        <v>0</v>
      </c>
      <c r="Q25" s="96">
        <v>0</v>
      </c>
      <c r="R25" s="102">
        <f t="shared" si="3"/>
        <v>0</v>
      </c>
      <c r="S25" s="100" t="str">
        <f t="shared" si="4"/>
        <v xml:space="preserve"> -</v>
      </c>
      <c r="T25" s="1"/>
      <c r="U25" s="1"/>
    </row>
    <row r="26" spans="1:21" ht="135.75" thickBot="1" x14ac:dyDescent="0.25">
      <c r="A26" s="222"/>
      <c r="B26" s="222"/>
      <c r="C26" s="114" t="s">
        <v>59</v>
      </c>
      <c r="D26" s="104">
        <v>43101</v>
      </c>
      <c r="E26" s="104">
        <v>43465</v>
      </c>
      <c r="F26" s="105" t="s">
        <v>44</v>
      </c>
      <c r="G26" s="140" t="e">
        <f>'[1]LÍNEA 4'!R108</f>
        <v>#REF!</v>
      </c>
      <c r="H26" s="139" t="e">
        <f>+I26+(#REF!-#REF!)</f>
        <v>#REF!</v>
      </c>
      <c r="I26" s="140" t="e">
        <f>'[1]LÍNEA 4'!U108</f>
        <v>#REF!</v>
      </c>
      <c r="J26" s="107">
        <v>21</v>
      </c>
      <c r="K26" s="108" t="e">
        <f t="shared" si="0"/>
        <v>#REF!</v>
      </c>
      <c r="L26" s="109" t="e">
        <f t="shared" si="1"/>
        <v>#VALUE!</v>
      </c>
      <c r="M26" s="110" t="e">
        <f t="shared" si="2"/>
        <v>#REF!</v>
      </c>
      <c r="N26" s="111" t="e">
        <f>'[1]LÍNEA 4'!O108</f>
        <v>#REF!</v>
      </c>
      <c r="O26" s="106">
        <v>2711042</v>
      </c>
      <c r="P26" s="106">
        <v>1418520</v>
      </c>
      <c r="Q26" s="106">
        <v>0</v>
      </c>
      <c r="R26" s="112">
        <f t="shared" si="3"/>
        <v>0.52323792844227424</v>
      </c>
      <c r="S26" s="110" t="str">
        <f t="shared" si="4"/>
        <v xml:space="preserve"> -</v>
      </c>
      <c r="T26" s="1"/>
      <c r="U26" s="1"/>
    </row>
    <row r="27" spans="1:21" ht="90" x14ac:dyDescent="0.2">
      <c r="A27" s="222"/>
      <c r="B27" s="222"/>
      <c r="C27" s="267" t="s">
        <v>60</v>
      </c>
      <c r="D27" s="82">
        <v>43101</v>
      </c>
      <c r="E27" s="82">
        <v>43465</v>
      </c>
      <c r="F27" s="14" t="s">
        <v>45</v>
      </c>
      <c r="G27" s="143" t="e">
        <f>'[1]LÍNEA 4'!R111</f>
        <v>#REF!</v>
      </c>
      <c r="H27" s="143" t="e">
        <f>+I27+(#REF!-#REF!)</f>
        <v>#REF!</v>
      </c>
      <c r="I27" s="143" t="e">
        <f>'[1]LÍNEA 4'!U111</f>
        <v>#REF!</v>
      </c>
      <c r="J27" s="84">
        <v>3</v>
      </c>
      <c r="K27" s="21" t="e">
        <f t="shared" si="0"/>
        <v>#REF!</v>
      </c>
      <c r="L27" s="25" t="e">
        <f t="shared" si="1"/>
        <v>#VALUE!</v>
      </c>
      <c r="M27" s="26" t="e">
        <f t="shared" si="2"/>
        <v>#REF!</v>
      </c>
      <c r="N27" s="85" t="e">
        <f>'[1]LÍNEA 4'!O111</f>
        <v>#REF!</v>
      </c>
      <c r="O27" s="83">
        <v>134587</v>
      </c>
      <c r="P27" s="83">
        <v>0</v>
      </c>
      <c r="Q27" s="83">
        <v>0</v>
      </c>
      <c r="R27" s="27">
        <f t="shared" si="3"/>
        <v>0</v>
      </c>
      <c r="S27" s="26" t="str">
        <f t="shared" si="4"/>
        <v xml:space="preserve"> -</v>
      </c>
      <c r="T27" s="1"/>
      <c r="U27" s="1"/>
    </row>
    <row r="28" spans="1:21" ht="165" x14ac:dyDescent="0.2">
      <c r="A28" s="222"/>
      <c r="B28" s="222"/>
      <c r="C28" s="265"/>
      <c r="D28" s="44">
        <v>43101</v>
      </c>
      <c r="E28" s="44">
        <v>43465</v>
      </c>
      <c r="F28" s="15" t="s">
        <v>46</v>
      </c>
      <c r="G28" s="144" t="e">
        <f>'[1]LÍNEA 4'!R112</f>
        <v>#REF!</v>
      </c>
      <c r="H28" s="144" t="e">
        <f>+I28+(#REF!-#REF!)</f>
        <v>#REF!</v>
      </c>
      <c r="I28" s="144" t="e">
        <f>'[1]LÍNEA 4'!U112</f>
        <v>#REF!</v>
      </c>
      <c r="J28" s="55">
        <v>0</v>
      </c>
      <c r="K28" s="60" t="e">
        <f t="shared" si="0"/>
        <v>#REF!</v>
      </c>
      <c r="L28" s="62" t="e">
        <f t="shared" si="1"/>
        <v>#VALUE!</v>
      </c>
      <c r="M28" s="49" t="e">
        <f t="shared" si="2"/>
        <v>#REF!</v>
      </c>
      <c r="N28" s="58" t="e">
        <f>'[1]LÍNEA 4'!O112</f>
        <v>#REF!</v>
      </c>
      <c r="O28" s="45">
        <v>26633</v>
      </c>
      <c r="P28" s="45">
        <v>0</v>
      </c>
      <c r="Q28" s="45">
        <v>0</v>
      </c>
      <c r="R28" s="46">
        <f t="shared" si="3"/>
        <v>0</v>
      </c>
      <c r="S28" s="49" t="str">
        <f t="shared" si="4"/>
        <v xml:space="preserve"> -</v>
      </c>
      <c r="T28" s="1"/>
      <c r="U28" s="1"/>
    </row>
    <row r="29" spans="1:21" ht="120.75" thickBot="1" x14ac:dyDescent="0.25">
      <c r="A29" s="223"/>
      <c r="B29" s="223"/>
      <c r="C29" s="266"/>
      <c r="D29" s="50">
        <v>43101</v>
      </c>
      <c r="E29" s="50">
        <v>43465</v>
      </c>
      <c r="F29" s="16" t="s">
        <v>47</v>
      </c>
      <c r="G29" s="139" t="e">
        <f>'[1]LÍNEA 4'!R113</f>
        <v>#REF!</v>
      </c>
      <c r="H29" s="139" t="e">
        <f>+I29+(#REF!-#REF!)</f>
        <v>#REF!</v>
      </c>
      <c r="I29" s="139" t="e">
        <f>'[1]LÍNEA 4'!U113</f>
        <v>#REF!</v>
      </c>
      <c r="J29" s="56">
        <v>1</v>
      </c>
      <c r="K29" s="61" t="e">
        <f t="shared" si="0"/>
        <v>#REF!</v>
      </c>
      <c r="L29" s="63" t="e">
        <f t="shared" si="1"/>
        <v>#VALUE!</v>
      </c>
      <c r="M29" s="53" t="e">
        <f t="shared" si="2"/>
        <v>#REF!</v>
      </c>
      <c r="N29" s="59" t="e">
        <f>'[1]LÍNEA 4'!O113</f>
        <v>#REF!</v>
      </c>
      <c r="O29" s="51">
        <v>39501</v>
      </c>
      <c r="P29" s="51">
        <v>0</v>
      </c>
      <c r="Q29" s="51">
        <v>0</v>
      </c>
      <c r="R29" s="52">
        <f t="shared" si="3"/>
        <v>0</v>
      </c>
      <c r="S29" s="53" t="str">
        <f t="shared" si="4"/>
        <v xml:space="preserve"> -</v>
      </c>
      <c r="T29" s="1"/>
      <c r="U29" s="1"/>
    </row>
    <row r="30" spans="1:21" ht="18.75" thickBot="1" x14ac:dyDescent="0.25">
      <c r="A30" s="1"/>
      <c r="B30" s="1"/>
      <c r="C30" s="1"/>
      <c r="D30" s="1"/>
      <c r="E30" s="1"/>
      <c r="F30" s="1"/>
      <c r="G30" s="136"/>
      <c r="H30" s="136"/>
      <c r="I30" s="136"/>
      <c r="J30" s="1"/>
      <c r="K30" s="1"/>
      <c r="L30" s="117" t="e">
        <f>+AVERAGE(L6:L8,L10:L15,L17:L29)</f>
        <v>#VALUE!</v>
      </c>
      <c r="M30" s="31" t="e">
        <f>+AVERAGE(M6:M8,M10:M15,M17:M29)</f>
        <v>#REF!</v>
      </c>
      <c r="N30" s="1"/>
      <c r="O30" s="28">
        <f>+SUM(O6:O8,O10:O15,O17:O29)</f>
        <v>6989327</v>
      </c>
      <c r="P30" s="29">
        <f t="shared" ref="P30:Q30" si="5">+SUM(P6:P8,P10:P15,P17:P29)</f>
        <v>3702308</v>
      </c>
      <c r="Q30" s="29">
        <f t="shared" si="5"/>
        <v>0</v>
      </c>
      <c r="R30" s="30">
        <f t="shared" si="3"/>
        <v>0.5297087974278496</v>
      </c>
      <c r="S30" s="31" t="str">
        <f t="shared" si="4"/>
        <v xml:space="preserve"> -</v>
      </c>
      <c r="T30" s="1"/>
      <c r="U30" s="1"/>
    </row>
    <row r="31" spans="1:21" ht="15" x14ac:dyDescent="0.2">
      <c r="A31" s="1"/>
      <c r="B31" s="1"/>
      <c r="C31" s="1"/>
      <c r="D31" s="1"/>
      <c r="E31" s="1"/>
      <c r="F31" s="1"/>
      <c r="G31" s="136"/>
      <c r="H31" s="136"/>
      <c r="I31" s="13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25">
    <mergeCell ref="A6:A15"/>
    <mergeCell ref="B6:B8"/>
    <mergeCell ref="B10:B15"/>
    <mergeCell ref="C10:C15"/>
    <mergeCell ref="A17:A29"/>
    <mergeCell ref="B17:B29"/>
    <mergeCell ref="C17:C18"/>
    <mergeCell ref="C19:C21"/>
    <mergeCell ref="C22:C24"/>
    <mergeCell ref="C27:C29"/>
    <mergeCell ref="L3:M3"/>
    <mergeCell ref="N3:S4"/>
    <mergeCell ref="F4:F5"/>
    <mergeCell ref="G4:G5"/>
    <mergeCell ref="H4:H5"/>
    <mergeCell ref="I4:I5"/>
    <mergeCell ref="J4:J5"/>
    <mergeCell ref="L4:L5"/>
    <mergeCell ref="M4:M5"/>
    <mergeCell ref="C2:J2"/>
    <mergeCell ref="A3:A5"/>
    <mergeCell ref="B3:B5"/>
    <mergeCell ref="C3:C5"/>
    <mergeCell ref="D3:E4"/>
    <mergeCell ref="F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2019-08-05T21:34:51Z</cp:lastPrinted>
  <dcterms:created xsi:type="dcterms:W3CDTF">2008-07-08T21:30:46Z</dcterms:created>
  <dcterms:modified xsi:type="dcterms:W3CDTF">2019-09-02T17:03:18Z</dcterms:modified>
</cp:coreProperties>
</file>