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F:\POAI\"/>
    </mc:Choice>
  </mc:AlternateContent>
  <xr:revisionPtr revIDLastSave="0" documentId="8_{BCF5F124-E5A3-4A52-A362-164F4F702B35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PA 2022" sheetId="14" r:id="rId1"/>
  </sheets>
  <definedNames>
    <definedName name="_xlnm._FilterDatabase" localSheetId="0" hidden="1">'PA 2022'!$A$8:$AE$22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14" l="1"/>
  <c r="AA17" i="14"/>
  <c r="U17" i="14"/>
  <c r="A22" i="14" l="1" a="1"/>
  <c r="A22" i="14" s="1"/>
  <c r="AA20" i="14"/>
  <c r="U20" i="14"/>
  <c r="AA16" i="14"/>
  <c r="AA11" i="14"/>
  <c r="U11" i="14"/>
  <c r="U9" i="14"/>
  <c r="U21" i="14"/>
  <c r="AB20" i="14" l="1"/>
  <c r="AB11" i="14"/>
  <c r="AA9" i="14"/>
  <c r="AB9" i="14" s="1"/>
  <c r="AA21" i="14" l="1"/>
  <c r="AB21" i="14" s="1"/>
  <c r="S22" i="14"/>
  <c r="U15" i="14" l="1"/>
  <c r="U14" i="14"/>
  <c r="T22" i="14"/>
  <c r="Q22" i="14"/>
  <c r="U13" i="14"/>
  <c r="P22" i="14" l="1"/>
  <c r="U16" i="14"/>
  <c r="AB16" i="14" s="1"/>
  <c r="V22" i="14"/>
  <c r="Y22" i="14"/>
  <c r="AA12" i="14"/>
  <c r="X22" i="14"/>
  <c r="Z22" i="14"/>
  <c r="R22" i="14"/>
  <c r="AA10" i="14"/>
  <c r="U10" i="14"/>
  <c r="AA13" i="14"/>
  <c r="AB13" i="14" s="1"/>
  <c r="U19" i="14"/>
  <c r="U12" i="14"/>
  <c r="N16" i="14"/>
  <c r="N10" i="14"/>
  <c r="N11" i="14"/>
  <c r="N12" i="14"/>
  <c r="N13" i="14"/>
  <c r="N14" i="14"/>
  <c r="N15" i="14"/>
  <c r="N17" i="14"/>
  <c r="N21" i="14"/>
  <c r="AA14" i="14"/>
  <c r="AB14" i="14" s="1"/>
  <c r="AA15" i="14"/>
  <c r="AB15" i="14" s="1"/>
  <c r="AA19" i="14"/>
  <c r="N9" i="14"/>
  <c r="AC22" i="14"/>
  <c r="N22" i="14" l="1"/>
  <c r="AB10" i="14"/>
  <c r="U22" i="14"/>
  <c r="AB19" i="14"/>
  <c r="AB12" i="14"/>
  <c r="AB17" i="14"/>
  <c r="W22" i="14"/>
  <c r="AA22" i="14"/>
  <c r="AB22" i="1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<sst xmlns="http://schemas.openxmlformats.org/spreadsheetml/2006/main" count="149" uniqueCount="81">
  <si>
    <t>AVANCE</t>
  </si>
  <si>
    <t>Línea estratégica</t>
  </si>
  <si>
    <t xml:space="preserve">Programa </t>
  </si>
  <si>
    <t>Nombre del Proyecto</t>
  </si>
  <si>
    <t>Meta programada</t>
  </si>
  <si>
    <t>Meta ejecutada</t>
  </si>
  <si>
    <t>Componente</t>
  </si>
  <si>
    <t>Meta PDM</t>
  </si>
  <si>
    <t>SGP</t>
  </si>
  <si>
    <t>Rubro</t>
  </si>
  <si>
    <t>PDM 2020-2023</t>
  </si>
  <si>
    <t>PROYECTOS DE INVERSIÓN</t>
  </si>
  <si>
    <t>OTROS</t>
  </si>
  <si>
    <t>Dependencia</t>
  </si>
  <si>
    <t>Responsable</t>
  </si>
  <si>
    <t>Actividades</t>
  </si>
  <si>
    <t>TOTALES</t>
  </si>
  <si>
    <t>RECURSOS EJECUTADOS</t>
  </si>
  <si>
    <t>EJECUCIÓN PPTAL</t>
  </si>
  <si>
    <t>Indicador de producto</t>
  </si>
  <si>
    <t>TOTAL PROGRAMADO</t>
  </si>
  <si>
    <t>Fecha inicio</t>
  </si>
  <si>
    <t>Fecha de terminación</t>
  </si>
  <si>
    <t>RECURSOS PROGRAMADOS</t>
  </si>
  <si>
    <t>RESPONSABLES</t>
  </si>
  <si>
    <t>CUMPLIMIENTO DE META</t>
  </si>
  <si>
    <t>RECURSOS GESTIONADOS</t>
  </si>
  <si>
    <t>SGR</t>
  </si>
  <si>
    <t>TOTAL EJECUTADO</t>
  </si>
  <si>
    <t>No.</t>
  </si>
  <si>
    <t xml:space="preserve">FECHA DE SUSCRIPCIÓN:  </t>
  </si>
  <si>
    <t>FECHA DE CORTE:</t>
  </si>
  <si>
    <r>
      <t xml:space="preserve">Página: </t>
    </r>
    <r>
      <rPr>
        <sz val="11"/>
        <rFont val="Arial"/>
        <family val="2"/>
      </rPr>
      <t>1 de 1</t>
    </r>
  </si>
  <si>
    <r>
      <t>Fecha aprobación:</t>
    </r>
    <r>
      <rPr>
        <sz val="11"/>
        <rFont val="Arial"/>
        <family val="2"/>
      </rPr>
      <t xml:space="preserve"> Marzo-24-2021</t>
    </r>
  </si>
  <si>
    <t>RECURSOS PROPIOS INSTITUTOS</t>
  </si>
  <si>
    <t>RECURSOS PROPIOS MUNICIPIO</t>
  </si>
  <si>
    <r>
      <t xml:space="preserve">Versión: </t>
    </r>
    <r>
      <rPr>
        <sz val="11"/>
        <rFont val="Arial"/>
        <family val="2"/>
      </rPr>
      <t>1.0</t>
    </r>
  </si>
  <si>
    <t>BUCARAMANGA EQUITATIVA E INCLUYENTE: UNA CIUDAD DE BIENESTAR</t>
  </si>
  <si>
    <t>Capacidades Y Oportunidades Para Superar Brechas Sociales</t>
  </si>
  <si>
    <t>Juventud Dinámica, Participativa Y Responsable</t>
  </si>
  <si>
    <t>Mantener las 6 casas de la juventud con una oferta programática del uso adecuado del tiempo libre, acompañamiento psicosocial y conectividad digital.</t>
  </si>
  <si>
    <t>Número de casas de la juventud mantenidas con una oferta programática del uso adecuado del tiempo libre, acompañamiento psicosocial y conectividad digital.</t>
  </si>
  <si>
    <t>FORTALECIMIENTO DE ESPACIOS Y MECANISMOS DE PREVENCIÓN Y PARTICIPACIÓN PARA EL DESARROLLO INTEGRAL DE LOS JÓVENES EN EL MUNICIPIO DE BUCARAMANGA</t>
  </si>
  <si>
    <t>INDERBU</t>
  </si>
  <si>
    <t>Vincular 7.000 jóvenes en los diferentes procesos democráticos de participación ciudadana.</t>
  </si>
  <si>
    <t>Número de jóvenes vinculados en los diferentes procesos democráticos de participación ciudadana.</t>
  </si>
  <si>
    <t>Implementar 6 procesos de comunicación estratégica mediante campañas de innovación para la promoción y prevención de flagelos juveniles.</t>
  </si>
  <si>
    <t>Número de procesos de comunicación estratégica implementados mediante campañas de innovación para la promoción y prevención de flagelos juveniles.</t>
  </si>
  <si>
    <t>Movimiento, Satisfacción Y Vida, Una Ciudad Activa</t>
  </si>
  <si>
    <t>Fomento A La Recreación, La Actividad Física Y El Deporte: Me Gozo Mi Ciudad Y Mi Territorio</t>
  </si>
  <si>
    <t>Realizar 350 eventos de hábitos de vida saludable (recreovías, ciclovías, ciclopaseos y caminatas ecológicas por senderos y cerros).</t>
  </si>
  <si>
    <t>Número de eventos de hábitos de vida saludable (recreovías, ciclovías, ciclopaseos y caminatas ecológicas por senderos y cerros) realizados.</t>
  </si>
  <si>
    <t>FORTALECIMIENTO DE LAS ESTRATEGIAS DE HÁBITOS Y ESTILOS DE VIDA SALUDABLE EN EL MUNICIPIO DE BUCARAMANGA</t>
  </si>
  <si>
    <t>Mantener 104 grupos comunitarios para la práctica de la actividad física regular que genere hábitos y estilos de vida saludables en ágoras, parques y canchas.</t>
  </si>
  <si>
    <t>Número de grupos comunitarios mantenidos para la práctica de la actividad física regular que genere hábitos y estilos de vida saludables en ágoras, parques y canchas.</t>
  </si>
  <si>
    <t>Desarrollar 144 eventos recreativos y deportivos para las comunidades bumanguesas, incluidas las vacaciones creativas para infancia.</t>
  </si>
  <si>
    <t>Número de eventos recreativos y deportivos desarrollados para las comunidades bumanguesas, incluidas las vacaciones creativas para infancia.</t>
  </si>
  <si>
    <t>DESARROLLO DE EVENTOS DEPORTIVOS Y RECREATIVOS SOCIOCOMUNITARIOS PARA EL APROVECHAMIENTO DEL TIEMPO LIBRE EN EL MUNICIPIO DE BUCARAMANGA</t>
  </si>
  <si>
    <t>Desarrollar 16 eventos deportivos y recreativos dirigido a población vulnerable: discapacidad, víctimas del conflicto interno armado y población carcelaria hombres y mujeres.</t>
  </si>
  <si>
    <t>Número de eventos deportivos y recreativos dirigidos a población vulnerable: discapacidad, víctimas del conflicto interno armado y población carcelaria hombres y mujeres desarrollados.</t>
  </si>
  <si>
    <t>Formación Y Preparación De Deportistas</t>
  </si>
  <si>
    <t>Vincular 53.000 niños y niñas en procesos de formación y preparación de deportistas a través de centros de educación física, escuelas de iniciación, ciclo de perfeccionamiento atlético y competencias y festivales deportivos en los juegos estudiantiles.</t>
  </si>
  <si>
    <t>Número niños y niñas vinculados en procesos de formación y preparación de deportistas a través de centros de educación física, escuelas de iniciación, ciclo de perfeccionamiento atlético y competencias y festivales deportivos en los juegos estudiantiles.</t>
  </si>
  <si>
    <t>FORTALECIMIENTO DE LOS PROCESOS FORMATIVOS, COMPETITIVOS Y DE EDUCACIÓN FÍSICA EN EL MUNICIPIO DE BUCARAMANGA</t>
  </si>
  <si>
    <t>Capacitar 800 personas en áreas afines a la actividad física, recreación y deporte.</t>
  </si>
  <si>
    <t>Número de personas capacitadas en áreas afines a la actividad física, recreación y deporte.</t>
  </si>
  <si>
    <t>APOYO A LAS INICIATIVAS DEL DEPORTE ASOCIADO. ORGANIZACIONES COMUNALES Y GRUPOS DIFERENCIALES EN EL MUNICIPIO DE   BUCARAMANGA</t>
  </si>
  <si>
    <t>Apoyar 80 iniciativas de organismos del deporte asociado, grupos diferenciales y de comunidades generales.</t>
  </si>
  <si>
    <t>Número de iniciativas apoyadas de organismos del deporte asociado, grupos diferenciales y de comunidades generales.</t>
  </si>
  <si>
    <t>Ambientes Deportivos Y Recreativos Dignos Y Eficientes</t>
  </si>
  <si>
    <t>Realizar mantenimiento y adecuaciones menores a 105 campos y/o escenarios deportivos.</t>
  </si>
  <si>
    <t>Número de campos y/o escenarios deportivos con mantenimientos y adecuaciones menores.</t>
  </si>
  <si>
    <t>ADMINISTRACIÓN Y MANTENIMIENTO DE LOS ESCENARIOS Y CAMPOS DEPORTIVOS EN EL MUNICIPIO DE BUCARAMANGA</t>
  </si>
  <si>
    <t xml:space="preserve"> PLAN DE ACCIÓN - PLAN DE DESARROLLO MUNICIPAL
INSTITUTO DE LA JUVENTUD EL DEPORTE Y LA RECREACION DE BUCARAMANGA - INDERBU</t>
  </si>
  <si>
    <t>Código BPIN</t>
  </si>
  <si>
    <r>
      <t xml:space="preserve">Código:  </t>
    </r>
    <r>
      <rPr>
        <sz val="11"/>
        <rFont val="Arial"/>
        <family val="2"/>
      </rPr>
      <t>F-DPM-1210-238,37-030</t>
    </r>
  </si>
  <si>
    <t>Pedro Alonso Ballesteros Miranda</t>
  </si>
  <si>
    <t>APOYO EN LA ORGANIZACIÓN, EJECUCIÓN Y PARTICIPACIÓN EN EVENTOS DEPORTIVOS Y RECREATIVOS A LOS ORGANISMOS DEL DEPORTE ASOCIADO, COMUNITARIO Y DIFERENCIAL EN EL MUNICIPIO DE BUCARAMANGA</t>
  </si>
  <si>
    <t>Presupuesto 2023</t>
  </si>
  <si>
    <t>Meta no programada para la vigencia</t>
  </si>
  <si>
    <t>29 de agosto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</si>
</sst>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\ #,##0;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dd/mm/yyyy;@"/>
    <numFmt numFmtId="165" formatCode="_-&quot;$&quot;\ * #,##0_-;\-&quot;$&quot;\ * #,##0_-;_-&quot;$&quot;\ * &quot;-&quot;??_-;_-@_-"/>
    <numFmt numFmtId="166" formatCode="&quot;$&quot;\ #,##0"/>
    <numFmt numFmtId="167" formatCode="_-* #,##0_-;\-* #,##0_-;_-* &quot;-&quot;??_-;_-@_-"/>
  </numFmts>
  <fonts count="11" x14ac:knownFonts="1"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theme="0"/>
      <name val="Arial"/>
      <family val="2"/>
    </font>
    <font>
      <sz val="11"/>
      <color rgb="FF201F1E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25">
    <xf numFmtId="0" fontId="0" fillId="0" borderId="0" xfId="0"/>
    <xf numFmtId="9" fontId="7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165" fontId="7" fillId="2" borderId="2" xfId="108" applyNumberFormat="1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9" fontId="7" fillId="2" borderId="5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165" fontId="6" fillId="2" borderId="2" xfId="108" applyNumberFormat="1" applyFont="1" applyFill="1" applyBorder="1" applyAlignment="1">
      <alignment vertical="center"/>
    </xf>
    <xf numFmtId="9" fontId="7" fillId="2" borderId="7" xfId="107" applyFont="1" applyFill="1" applyBorder="1" applyAlignment="1">
      <alignment horizontal="center" vertical="center" wrapText="1"/>
    </xf>
    <xf numFmtId="3" fontId="8" fillId="2" borderId="2" xfId="0" applyNumberFormat="1" applyFont="1" applyFill="1" applyBorder="1" applyAlignment="1">
      <alignment horizontal="center" vertical="center" wrapText="1"/>
    </xf>
    <xf numFmtId="9" fontId="6" fillId="0" borderId="2" xfId="107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/>
    </xf>
    <xf numFmtId="1" fontId="6" fillId="0" borderId="1" xfId="0" applyNumberFormat="1" applyFont="1" applyFill="1" applyBorder="1" applyAlignment="1">
      <alignment horizontal="right" vertical="center" wrapText="1"/>
    </xf>
    <xf numFmtId="5" fontId="6" fillId="0" borderId="2" xfId="108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5" fontId="6" fillId="0" borderId="7" xfId="108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3" fontId="6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9" fontId="6" fillId="3" borderId="2" xfId="107" applyFont="1" applyFill="1" applyBorder="1" applyAlignment="1">
      <alignment horizontal="center" vertical="center" wrapText="1"/>
    </xf>
    <xf numFmtId="5" fontId="6" fillId="3" borderId="2" xfId="108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66" fontId="6" fillId="0" borderId="0" xfId="108" applyNumberFormat="1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justify" vertical="center"/>
    </xf>
    <xf numFmtId="0" fontId="6" fillId="2" borderId="5" xfId="0" applyFont="1" applyFill="1" applyBorder="1" applyAlignment="1">
      <alignment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1" fontId="6" fillId="0" borderId="2" xfId="0" applyNumberFormat="1" applyFont="1" applyFill="1" applyBorder="1" applyAlignment="1">
      <alignment horizontal="right" vertical="center" wrapText="1"/>
    </xf>
    <xf numFmtId="166" fontId="6" fillId="3" borderId="2" xfId="108" applyNumberFormat="1" applyFont="1" applyFill="1" applyBorder="1" applyAlignment="1">
      <alignment horizontal="right" vertical="center" wrapText="1"/>
    </xf>
    <xf numFmtId="166" fontId="6" fillId="3" borderId="2" xfId="0" applyNumberFormat="1" applyFont="1" applyFill="1" applyBorder="1" applyAlignment="1">
      <alignment horizontal="right" vertical="center" wrapText="1"/>
    </xf>
    <xf numFmtId="166" fontId="9" fillId="3" borderId="2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166" fontId="6" fillId="0" borderId="2" xfId="108" applyNumberFormat="1" applyFont="1" applyFill="1" applyBorder="1" applyAlignment="1">
      <alignment horizontal="right" vertical="center" wrapText="1"/>
    </xf>
    <xf numFmtId="166" fontId="6" fillId="3" borderId="2" xfId="110" applyNumberFormat="1" applyFont="1" applyFill="1" applyBorder="1" applyAlignment="1">
      <alignment horizontal="right" vertical="center" wrapText="1"/>
    </xf>
    <xf numFmtId="166" fontId="9" fillId="0" borderId="2" xfId="0" applyNumberFormat="1" applyFont="1" applyFill="1" applyBorder="1" applyAlignment="1">
      <alignment horizontal="right" vertical="center" wrapText="1"/>
    </xf>
    <xf numFmtId="166" fontId="7" fillId="2" borderId="2" xfId="108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14" fontId="3" fillId="3" borderId="0" xfId="0" applyNumberFormat="1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justify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/>
    </xf>
    <xf numFmtId="166" fontId="3" fillId="3" borderId="2" xfId="108" applyNumberFormat="1" applyFont="1" applyFill="1" applyBorder="1" applyAlignment="1">
      <alignment horizontal="right" vertical="center" wrapText="1"/>
    </xf>
    <xf numFmtId="1" fontId="3" fillId="3" borderId="2" xfId="0" applyNumberFormat="1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1" fontId="3" fillId="0" borderId="2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165" fontId="3" fillId="0" borderId="0" xfId="0" applyNumberFormat="1" applyFont="1" applyAlignment="1">
      <alignment vertical="center"/>
    </xf>
    <xf numFmtId="167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justify" vertical="center" wrapText="1"/>
    </xf>
    <xf numFmtId="164" fontId="3" fillId="0" borderId="1" xfId="0" applyNumberFormat="1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165" fontId="7" fillId="2" borderId="2" xfId="108" applyNumberFormat="1" applyFont="1" applyFill="1" applyBorder="1" applyAlignment="1">
      <alignment horizontal="right" vertical="center"/>
    </xf>
    <xf numFmtId="9" fontId="6" fillId="0" borderId="1" xfId="107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/>
    </xf>
    <xf numFmtId="166" fontId="7" fillId="2" borderId="1" xfId="108" applyNumberFormat="1" applyFont="1" applyFill="1" applyBorder="1" applyAlignment="1">
      <alignment horizontal="right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9" fontId="6" fillId="3" borderId="1" xfId="107" applyFont="1" applyFill="1" applyBorder="1" applyAlignment="1">
      <alignment horizontal="center" vertical="center" wrapText="1"/>
    </xf>
    <xf numFmtId="5" fontId="6" fillId="3" borderId="1" xfId="108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5" fontId="6" fillId="0" borderId="1" xfId="110" applyNumberFormat="1" applyFont="1" applyFill="1" applyBorder="1" applyAlignment="1">
      <alignment horizontal="center" vertical="center" wrapText="1"/>
    </xf>
    <xf numFmtId="166" fontId="7" fillId="2" borderId="1" xfId="108" applyNumberFormat="1" applyFont="1" applyFill="1" applyBorder="1" applyAlignment="1">
      <alignment horizontal="right" vertical="center" wrapText="1"/>
    </xf>
    <xf numFmtId="166" fontId="7" fillId="2" borderId="7" xfId="108" applyNumberFormat="1" applyFont="1" applyFill="1" applyBorder="1" applyAlignment="1">
      <alignment horizontal="right" vertical="center" wrapText="1"/>
    </xf>
    <xf numFmtId="9" fontId="3" fillId="0" borderId="1" xfId="0" applyNumberFormat="1" applyFont="1" applyBorder="1" applyAlignment="1">
      <alignment horizontal="center" vertical="center"/>
    </xf>
    <xf numFmtId="9" fontId="3" fillId="0" borderId="8" xfId="0" applyNumberFormat="1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3" fontId="8" fillId="2" borderId="7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3" fontId="6" fillId="0" borderId="7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2" fontId="6" fillId="0" borderId="2" xfId="109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2" fontId="7" fillId="0" borderId="2" xfId="109" applyNumberFormat="1" applyFont="1" applyBorder="1" applyAlignment="1">
      <alignment horizontal="center" vertical="center" wrapText="1"/>
    </xf>
    <xf numFmtId="2" fontId="7" fillId="0" borderId="1" xfId="109" applyNumberFormat="1" applyFont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2" fontId="7" fillId="0" borderId="2" xfId="109" applyNumberFormat="1" applyFont="1" applyBorder="1" applyAlignment="1">
      <alignment horizontal="left" vertical="center" wrapText="1"/>
    </xf>
    <xf numFmtId="2" fontId="7" fillId="0" borderId="2" xfId="109" applyNumberFormat="1" applyFont="1" applyFill="1" applyBorder="1" applyAlignment="1">
      <alignment horizontal="left" vertical="center" wrapText="1"/>
    </xf>
    <xf numFmtId="3" fontId="6" fillId="0" borderId="8" xfId="0" applyNumberFormat="1" applyFont="1" applyFill="1" applyBorder="1" applyAlignment="1">
      <alignment horizontal="center" vertical="center" wrapText="1"/>
    </xf>
    <xf numFmtId="9" fontId="6" fillId="0" borderId="1" xfId="107" applyFont="1" applyFill="1" applyBorder="1" applyAlignment="1">
      <alignment horizontal="center" vertical="center" wrapText="1"/>
    </xf>
    <xf numFmtId="9" fontId="6" fillId="0" borderId="7" xfId="107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3" fontId="8" fillId="2" borderId="8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</cellXfs>
  <cellStyles count="113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Millares 2" xfId="111" xr:uid="{00000000-0005-0000-0000-00006A000000}"/>
    <cellStyle name="Moneda" xfId="108" builtinId="4"/>
    <cellStyle name="Moneda 2" xfId="110" xr:uid="{00000000-0005-0000-0000-00006C000000}"/>
    <cellStyle name="Moneda 3" xfId="112" xr:uid="{00000000-0005-0000-0000-00006D000000}"/>
    <cellStyle name="Normal" xfId="0" builtinId="0"/>
    <cellStyle name="Normal 2" xfId="109" xr:uid="{00000000-0005-0000-0000-00006F000000}"/>
    <cellStyle name="Porcentaje" xfId="107" builtinId="5"/>
  </cellStyles>
  <dxfs count="3">
    <dxf>
      <font>
        <b/>
        <i val="0"/>
        <color theme="0"/>
      </font>
      <fill>
        <patternFill>
          <bgColor rgb="FFFF714F"/>
        </patternFill>
      </fill>
    </dxf>
    <dxf>
      <font>
        <b/>
        <i val="0"/>
        <color theme="1" tint="0.24994659260841701"/>
      </font>
      <fill>
        <patternFill>
          <bgColor rgb="FFFFFF65"/>
        </patternFill>
      </fill>
    </dxf>
    <dxf>
      <font>
        <b/>
        <i val="0"/>
        <color theme="1" tint="0.24994659260841701"/>
      </font>
      <fill>
        <patternFill>
          <bgColor rgb="FF92D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5"/>
      <color rgb="FF00CC99"/>
      <color rgb="FFFF71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445900</xdr:colOff>
      <xdr:row>0</xdr:row>
      <xdr:rowOff>38100</xdr:rowOff>
    </xdr:from>
    <xdr:to>
      <xdr:col>1</xdr:col>
      <xdr:colOff>501485</xdr:colOff>
      <xdr:row>3</xdr:row>
      <xdr:rowOff>131163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5900" y="214796"/>
          <a:ext cx="625318" cy="6231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A ALEJANDRA GOMEZ PRDA" id="{0F52C51E-B0C8-4D57-9C66-99128B6E9E11}" userId="dcadfee9712c67b2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Y14" dT="2022-07-04T22:55:17.05" personId="{0F52C51E-B0C8-4D57-9C66-99128B6E9E11}" id="{080478D6-4682-4F36-814E-1ED10A933A70}">
    <text>Revisar si la liberaciòn de saldo del logistico Juan Alexis Rey corresponde a esta meta.</text>
  </threadedComment>
  <threadedComment ref="AA14" dT="2022-07-04T22:54:27.02" personId="{0F52C51E-B0C8-4D57-9C66-99128B6E9E11}" id="{6A9E5029-3FE2-48C8-9DAF-0BD825A59459}">
    <text>Revisar si la liberaciòn de saldo del logistico Juan Alexis Rey corresponde a esta meta.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5"/>
  <sheetViews>
    <sheetView tabSelected="1" zoomScale="60" zoomScaleNormal="60" zoomScalePageLayoutView="70" workbookViewId="0">
      <selection activeCell="L10" sqref="L10"/>
    </sheetView>
  </sheetViews>
  <sheetFormatPr baseColWidth="10" defaultColWidth="11.25" defaultRowHeight="14.25" x14ac:dyDescent="0.2"/>
  <cols>
    <col min="1" max="1" width="7.375" style="45" customWidth="1"/>
    <col min="2" max="3" width="25" style="45" customWidth="1"/>
    <col min="4" max="4" width="25.875" style="45" customWidth="1"/>
    <col min="5" max="5" width="53" style="45" customWidth="1"/>
    <col min="6" max="6" width="45.375" style="45" customWidth="1"/>
    <col min="7" max="7" width="16.75" style="45" customWidth="1"/>
    <col min="8" max="8" width="51.875" style="45" customWidth="1"/>
    <col min="9" max="9" width="43.75" style="45" customWidth="1"/>
    <col min="10" max="11" width="16" style="45" customWidth="1"/>
    <col min="12" max="12" width="14.875" style="45" customWidth="1"/>
    <col min="13" max="13" width="13.375" style="45" hidden="1" customWidth="1"/>
    <col min="14" max="14" width="11.25" style="45" hidden="1" customWidth="1"/>
    <col min="15" max="15" width="28" style="45" customWidth="1"/>
    <col min="16" max="16" width="20.875" style="45" customWidth="1"/>
    <col min="17" max="17" width="19.875" style="45" customWidth="1"/>
    <col min="18" max="18" width="16.875" style="45" customWidth="1"/>
    <col min="19" max="19" width="20.25" style="45" customWidth="1"/>
    <col min="20" max="20" width="18.875" style="45" customWidth="1"/>
    <col min="21" max="21" width="23.875" style="45" customWidth="1"/>
    <col min="22" max="26" width="17.25" style="45" hidden="1" customWidth="1"/>
    <col min="27" max="27" width="25" style="45" hidden="1" customWidth="1"/>
    <col min="28" max="28" width="14.625" style="45" hidden="1" customWidth="1"/>
    <col min="29" max="29" width="19.625" style="45" hidden="1" customWidth="1"/>
    <col min="30" max="30" width="15.375" style="45" customWidth="1"/>
    <col min="31" max="31" width="17.375" style="45" customWidth="1"/>
    <col min="32" max="16384" width="11.25" style="45"/>
  </cols>
  <sheetData>
    <row r="1" spans="1:31" ht="15" x14ac:dyDescent="0.2">
      <c r="A1" s="105"/>
      <c r="B1" s="108" t="s">
        <v>73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13" t="s">
        <v>75</v>
      </c>
      <c r="AD1" s="113"/>
      <c r="AE1" s="113"/>
    </row>
    <row r="2" spans="1:31" ht="15" x14ac:dyDescent="0.2">
      <c r="A2" s="105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14" t="s">
        <v>36</v>
      </c>
      <c r="AD2" s="114"/>
      <c r="AE2" s="114"/>
    </row>
    <row r="3" spans="1:31" ht="15" x14ac:dyDescent="0.2">
      <c r="A3" s="105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14" t="s">
        <v>33</v>
      </c>
      <c r="AD3" s="114"/>
      <c r="AE3" s="114"/>
    </row>
    <row r="4" spans="1:31" ht="15" x14ac:dyDescent="0.2">
      <c r="A4" s="105"/>
      <c r="B4" s="108"/>
      <c r="C4" s="108"/>
      <c r="D4" s="108"/>
      <c r="E4" s="108"/>
      <c r="F4" s="108"/>
      <c r="G4" s="108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14" t="s">
        <v>32</v>
      </c>
      <c r="AD4" s="114"/>
      <c r="AE4" s="114"/>
    </row>
    <row r="5" spans="1:31" ht="15" x14ac:dyDescent="0.2">
      <c r="A5" s="106" t="s">
        <v>30</v>
      </c>
      <c r="B5" s="106"/>
      <c r="C5" s="106"/>
      <c r="D5" s="112" t="s">
        <v>80</v>
      </c>
      <c r="E5" s="111"/>
      <c r="F5" s="111"/>
      <c r="G5" s="111"/>
      <c r="H5" s="46"/>
      <c r="I5" s="46"/>
      <c r="J5" s="46"/>
      <c r="K5" s="46"/>
      <c r="L5" s="46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8"/>
    </row>
    <row r="6" spans="1:31" ht="15" x14ac:dyDescent="0.2">
      <c r="A6" s="107" t="s">
        <v>31</v>
      </c>
      <c r="B6" s="107"/>
      <c r="C6" s="107"/>
      <c r="D6" s="110" t="s">
        <v>78</v>
      </c>
      <c r="E6" s="111"/>
      <c r="F6" s="111"/>
      <c r="G6" s="111"/>
      <c r="H6" s="46"/>
      <c r="I6" s="46"/>
      <c r="J6" s="46"/>
      <c r="K6" s="46"/>
      <c r="L6" s="46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8"/>
    </row>
    <row r="7" spans="1:31" ht="15.6" customHeight="1" x14ac:dyDescent="0.2">
      <c r="A7" s="49"/>
      <c r="B7" s="101" t="s">
        <v>10</v>
      </c>
      <c r="C7" s="101"/>
      <c r="D7" s="101"/>
      <c r="E7" s="101"/>
      <c r="F7" s="101"/>
      <c r="G7" s="102" t="s">
        <v>11</v>
      </c>
      <c r="H7" s="103"/>
      <c r="I7" s="103"/>
      <c r="J7" s="103"/>
      <c r="K7" s="104"/>
      <c r="L7" s="101" t="s">
        <v>25</v>
      </c>
      <c r="M7" s="101"/>
      <c r="N7" s="101"/>
      <c r="O7" s="101" t="s">
        <v>23</v>
      </c>
      <c r="P7" s="101"/>
      <c r="Q7" s="101"/>
      <c r="R7" s="101"/>
      <c r="S7" s="101"/>
      <c r="T7" s="101"/>
      <c r="U7" s="101"/>
      <c r="V7" s="101" t="s">
        <v>17</v>
      </c>
      <c r="W7" s="101"/>
      <c r="X7" s="101"/>
      <c r="Y7" s="101"/>
      <c r="Z7" s="101"/>
      <c r="AA7" s="101"/>
      <c r="AB7" s="100" t="s">
        <v>18</v>
      </c>
      <c r="AC7" s="100" t="s">
        <v>26</v>
      </c>
      <c r="AD7" s="100" t="s">
        <v>24</v>
      </c>
      <c r="AE7" s="100"/>
    </row>
    <row r="8" spans="1:31" ht="46.9" customHeight="1" x14ac:dyDescent="0.2">
      <c r="A8" s="31" t="s">
        <v>29</v>
      </c>
      <c r="B8" s="30" t="s">
        <v>1</v>
      </c>
      <c r="C8" s="31" t="s">
        <v>6</v>
      </c>
      <c r="D8" s="31" t="s">
        <v>2</v>
      </c>
      <c r="E8" s="31" t="s">
        <v>7</v>
      </c>
      <c r="F8" s="30" t="s">
        <v>19</v>
      </c>
      <c r="G8" s="30" t="s">
        <v>74</v>
      </c>
      <c r="H8" s="30" t="s">
        <v>3</v>
      </c>
      <c r="I8" s="30" t="s">
        <v>15</v>
      </c>
      <c r="J8" s="30" t="s">
        <v>21</v>
      </c>
      <c r="K8" s="30" t="s">
        <v>22</v>
      </c>
      <c r="L8" s="30" t="s">
        <v>4</v>
      </c>
      <c r="M8" s="30" t="s">
        <v>5</v>
      </c>
      <c r="N8" s="30" t="s">
        <v>0</v>
      </c>
      <c r="O8" s="31" t="s">
        <v>9</v>
      </c>
      <c r="P8" s="30" t="s">
        <v>35</v>
      </c>
      <c r="Q8" s="30" t="s">
        <v>8</v>
      </c>
      <c r="R8" s="30" t="s">
        <v>27</v>
      </c>
      <c r="S8" s="30" t="s">
        <v>34</v>
      </c>
      <c r="T8" s="30" t="s">
        <v>12</v>
      </c>
      <c r="U8" s="30" t="s">
        <v>20</v>
      </c>
      <c r="V8" s="30" t="s">
        <v>35</v>
      </c>
      <c r="W8" s="30" t="s">
        <v>8</v>
      </c>
      <c r="X8" s="30" t="s">
        <v>27</v>
      </c>
      <c r="Y8" s="30" t="s">
        <v>34</v>
      </c>
      <c r="Z8" s="30" t="s">
        <v>12</v>
      </c>
      <c r="AA8" s="30" t="s">
        <v>28</v>
      </c>
      <c r="AB8" s="100"/>
      <c r="AC8" s="100"/>
      <c r="AD8" s="30" t="s">
        <v>13</v>
      </c>
      <c r="AE8" s="30" t="s">
        <v>14</v>
      </c>
    </row>
    <row r="9" spans="1:31" ht="58.5" customHeight="1" x14ac:dyDescent="0.2">
      <c r="A9" s="29">
        <v>85</v>
      </c>
      <c r="B9" s="50" t="s">
        <v>37</v>
      </c>
      <c r="C9" s="50" t="s">
        <v>38</v>
      </c>
      <c r="D9" s="50" t="s">
        <v>39</v>
      </c>
      <c r="E9" s="34" t="s">
        <v>40</v>
      </c>
      <c r="F9" s="35" t="s">
        <v>41</v>
      </c>
      <c r="G9" s="13">
        <v>2020680010070</v>
      </c>
      <c r="H9" s="35" t="s">
        <v>42</v>
      </c>
      <c r="I9" s="71"/>
      <c r="J9" s="84"/>
      <c r="K9" s="82"/>
      <c r="L9" s="83">
        <v>6</v>
      </c>
      <c r="M9" s="79">
        <v>6</v>
      </c>
      <c r="N9" s="80">
        <f t="shared" ref="N9:N21" si="0">IFERROR(IF(M9/L9&gt;100%,100%,M9/L9),"-")</f>
        <v>1</v>
      </c>
      <c r="O9" s="51"/>
      <c r="P9" s="37"/>
      <c r="Q9" s="37"/>
      <c r="R9" s="37"/>
      <c r="S9" s="37"/>
      <c r="T9" s="37"/>
      <c r="U9" s="81">
        <f>SUM(P9:T9)</f>
        <v>0</v>
      </c>
      <c r="V9" s="37"/>
      <c r="W9" s="38"/>
      <c r="X9" s="39"/>
      <c r="Y9" s="39"/>
      <c r="Z9" s="39"/>
      <c r="AA9" s="81">
        <f>SUM(V9:Z9)</f>
        <v>0</v>
      </c>
      <c r="AB9" s="87" t="str">
        <f t="shared" ref="AB9:AB17" si="1">IFERROR(AA9/U9,"-")</f>
        <v>-</v>
      </c>
      <c r="AC9" s="88"/>
      <c r="AD9" s="89" t="s">
        <v>43</v>
      </c>
      <c r="AE9" s="77" t="s">
        <v>76</v>
      </c>
    </row>
    <row r="10" spans="1:31" ht="57" x14ac:dyDescent="0.2">
      <c r="A10" s="31">
        <v>86</v>
      </c>
      <c r="B10" s="52" t="s">
        <v>37</v>
      </c>
      <c r="C10" s="52" t="s">
        <v>38</v>
      </c>
      <c r="D10" s="52" t="s">
        <v>39</v>
      </c>
      <c r="E10" s="11" t="s">
        <v>44</v>
      </c>
      <c r="F10" s="12" t="s">
        <v>45</v>
      </c>
      <c r="G10" s="13">
        <v>2020680010070</v>
      </c>
      <c r="H10" s="35" t="s">
        <v>42</v>
      </c>
      <c r="I10" s="53"/>
      <c r="J10" s="54"/>
      <c r="K10" s="54"/>
      <c r="L10" s="18">
        <v>3601</v>
      </c>
      <c r="M10" s="9">
        <v>1049</v>
      </c>
      <c r="N10" s="55">
        <f t="shared" si="0"/>
        <v>0.29130797000833103</v>
      </c>
      <c r="O10" s="56"/>
      <c r="P10" s="41"/>
      <c r="Q10" s="41"/>
      <c r="R10" s="41"/>
      <c r="S10" s="41"/>
      <c r="T10" s="41"/>
      <c r="U10" s="44">
        <f>SUM(P10:T10)</f>
        <v>0</v>
      </c>
      <c r="V10" s="37"/>
      <c r="W10" s="38"/>
      <c r="X10" s="39"/>
      <c r="Y10" s="39"/>
      <c r="Z10" s="39"/>
      <c r="AA10" s="44">
        <f t="shared" ref="AA10:AA13" si="2">SUM(V10:Z10)</f>
        <v>0</v>
      </c>
      <c r="AB10" s="22" t="str">
        <f t="shared" si="1"/>
        <v>-</v>
      </c>
      <c r="AC10" s="23"/>
      <c r="AD10" s="24" t="s">
        <v>43</v>
      </c>
      <c r="AE10" s="21" t="s">
        <v>76</v>
      </c>
    </row>
    <row r="11" spans="1:31" ht="57" x14ac:dyDescent="0.2">
      <c r="A11" s="29">
        <v>87</v>
      </c>
      <c r="B11" s="50" t="s">
        <v>37</v>
      </c>
      <c r="C11" s="50" t="s">
        <v>38</v>
      </c>
      <c r="D11" s="50" t="s">
        <v>39</v>
      </c>
      <c r="E11" s="34" t="s">
        <v>46</v>
      </c>
      <c r="F11" s="35" t="s">
        <v>47</v>
      </c>
      <c r="G11" s="13">
        <v>2020680010070</v>
      </c>
      <c r="H11" s="35" t="s">
        <v>42</v>
      </c>
      <c r="I11" s="71"/>
      <c r="J11" s="84"/>
      <c r="K11" s="82"/>
      <c r="L11" s="78">
        <v>2</v>
      </c>
      <c r="M11" s="79">
        <v>2</v>
      </c>
      <c r="N11" s="80">
        <f t="shared" si="0"/>
        <v>1</v>
      </c>
      <c r="O11" s="51"/>
      <c r="P11" s="41"/>
      <c r="Q11" s="41"/>
      <c r="R11" s="41"/>
      <c r="S11" s="41"/>
      <c r="T11" s="41"/>
      <c r="U11" s="81">
        <f>SUM(P11:T11)</f>
        <v>0</v>
      </c>
      <c r="V11" s="37"/>
      <c r="W11" s="38"/>
      <c r="X11" s="39"/>
      <c r="Y11" s="39"/>
      <c r="Z11" s="39"/>
      <c r="AA11" s="81">
        <f>SUM(V11:Z11)</f>
        <v>0</v>
      </c>
      <c r="AB11" s="87" t="str">
        <f t="shared" si="1"/>
        <v>-</v>
      </c>
      <c r="AC11" s="88"/>
      <c r="AD11" s="89" t="s">
        <v>43</v>
      </c>
      <c r="AE11" s="77" t="s">
        <v>76</v>
      </c>
    </row>
    <row r="12" spans="1:31" ht="57" x14ac:dyDescent="0.2">
      <c r="A12" s="29">
        <v>124</v>
      </c>
      <c r="B12" s="57" t="s">
        <v>37</v>
      </c>
      <c r="C12" s="57" t="s">
        <v>48</v>
      </c>
      <c r="D12" s="58" t="s">
        <v>49</v>
      </c>
      <c r="E12" s="34" t="s">
        <v>50</v>
      </c>
      <c r="F12" s="35" t="s">
        <v>51</v>
      </c>
      <c r="G12" s="13">
        <v>2020680010082</v>
      </c>
      <c r="H12" s="35" t="s">
        <v>52</v>
      </c>
      <c r="I12" s="72"/>
      <c r="J12" s="59"/>
      <c r="K12" s="59"/>
      <c r="L12" s="33">
        <v>122</v>
      </c>
      <c r="M12" s="28">
        <v>65</v>
      </c>
      <c r="N12" s="60">
        <f t="shared" si="0"/>
        <v>0.53278688524590168</v>
      </c>
      <c r="O12" s="56"/>
      <c r="P12" s="41"/>
      <c r="Q12" s="41"/>
      <c r="R12" s="41"/>
      <c r="S12" s="41"/>
      <c r="T12" s="41"/>
      <c r="U12" s="44">
        <f t="shared" ref="U12:U19" si="3">SUM(P12:T12)</f>
        <v>0</v>
      </c>
      <c r="V12" s="37"/>
      <c r="W12" s="37"/>
      <c r="X12" s="39"/>
      <c r="Y12" s="61"/>
      <c r="Z12" s="40"/>
      <c r="AA12" s="44">
        <f t="shared" si="2"/>
        <v>0</v>
      </c>
      <c r="AB12" s="10" t="str">
        <f t="shared" si="1"/>
        <v>-</v>
      </c>
      <c r="AC12" s="14"/>
      <c r="AD12" s="19" t="s">
        <v>43</v>
      </c>
      <c r="AE12" s="21" t="s">
        <v>76</v>
      </c>
    </row>
    <row r="13" spans="1:31" ht="62.25" customHeight="1" x14ac:dyDescent="0.2">
      <c r="A13" s="29">
        <v>125</v>
      </c>
      <c r="B13" s="58" t="s">
        <v>37</v>
      </c>
      <c r="C13" s="58" t="s">
        <v>48</v>
      </c>
      <c r="D13" s="58" t="s">
        <v>49</v>
      </c>
      <c r="E13" s="34" t="s">
        <v>53</v>
      </c>
      <c r="F13" s="35" t="s">
        <v>54</v>
      </c>
      <c r="G13" s="13">
        <v>2020680010082</v>
      </c>
      <c r="H13" s="35" t="s">
        <v>52</v>
      </c>
      <c r="I13" s="72"/>
      <c r="J13" s="59"/>
      <c r="K13" s="59"/>
      <c r="L13" s="33">
        <v>104</v>
      </c>
      <c r="M13" s="28">
        <v>103</v>
      </c>
      <c r="N13" s="60">
        <f t="shared" si="0"/>
        <v>0.99038461538461542</v>
      </c>
      <c r="O13" s="15"/>
      <c r="P13" s="41"/>
      <c r="Q13" s="41"/>
      <c r="R13" s="41"/>
      <c r="S13" s="41"/>
      <c r="T13" s="41"/>
      <c r="U13" s="44">
        <f>SUM(P13:T13)</f>
        <v>0</v>
      </c>
      <c r="V13" s="37"/>
      <c r="W13" s="37"/>
      <c r="X13" s="38"/>
      <c r="Y13" s="61"/>
      <c r="Z13" s="41"/>
      <c r="AA13" s="44">
        <f t="shared" si="2"/>
        <v>0</v>
      </c>
      <c r="AB13" s="10" t="str">
        <f t="shared" si="1"/>
        <v>-</v>
      </c>
      <c r="AC13" s="14"/>
      <c r="AD13" s="19" t="s">
        <v>43</v>
      </c>
      <c r="AE13" s="21" t="s">
        <v>76</v>
      </c>
    </row>
    <row r="14" spans="1:31" ht="57" x14ac:dyDescent="0.2">
      <c r="A14" s="29">
        <v>126</v>
      </c>
      <c r="B14" s="58" t="s">
        <v>37</v>
      </c>
      <c r="C14" s="58" t="s">
        <v>48</v>
      </c>
      <c r="D14" s="58" t="s">
        <v>49</v>
      </c>
      <c r="E14" s="34" t="s">
        <v>55</v>
      </c>
      <c r="F14" s="35" t="s">
        <v>56</v>
      </c>
      <c r="G14" s="13">
        <v>2020680010104</v>
      </c>
      <c r="H14" s="35" t="s">
        <v>57</v>
      </c>
      <c r="I14" s="72"/>
      <c r="J14" s="59"/>
      <c r="K14" s="59"/>
      <c r="L14" s="33">
        <v>36</v>
      </c>
      <c r="M14" s="28">
        <v>43</v>
      </c>
      <c r="N14" s="60">
        <f t="shared" si="0"/>
        <v>1</v>
      </c>
      <c r="O14" s="56"/>
      <c r="P14" s="41"/>
      <c r="Q14" s="41"/>
      <c r="R14" s="41"/>
      <c r="S14" s="41"/>
      <c r="T14" s="41"/>
      <c r="U14" s="44">
        <f>SUM(P14:T14)</f>
        <v>0</v>
      </c>
      <c r="V14" s="41"/>
      <c r="W14" s="37"/>
      <c r="X14" s="40"/>
      <c r="Y14" s="40"/>
      <c r="Z14" s="40"/>
      <c r="AA14" s="44">
        <f t="shared" ref="AA14:AA19" si="4">SUM(V14:Z14)</f>
        <v>0</v>
      </c>
      <c r="AB14" s="10" t="str">
        <f t="shared" si="1"/>
        <v>-</v>
      </c>
      <c r="AC14" s="16"/>
      <c r="AD14" s="19" t="s">
        <v>43</v>
      </c>
      <c r="AE14" s="21" t="s">
        <v>76</v>
      </c>
    </row>
    <row r="15" spans="1:31" ht="68.25" customHeight="1" x14ac:dyDescent="0.2">
      <c r="A15" s="29">
        <v>127</v>
      </c>
      <c r="B15" s="58" t="s">
        <v>37</v>
      </c>
      <c r="C15" s="58" t="s">
        <v>48</v>
      </c>
      <c r="D15" s="58" t="s">
        <v>49</v>
      </c>
      <c r="E15" s="34" t="s">
        <v>58</v>
      </c>
      <c r="F15" s="35" t="s">
        <v>59</v>
      </c>
      <c r="G15" s="13"/>
      <c r="H15" s="35" t="s">
        <v>79</v>
      </c>
      <c r="I15" s="72"/>
      <c r="J15" s="59"/>
      <c r="K15" s="59"/>
      <c r="L15" s="33">
        <v>0</v>
      </c>
      <c r="M15" s="28">
        <v>3</v>
      </c>
      <c r="N15" s="60" t="str">
        <f t="shared" si="0"/>
        <v>-</v>
      </c>
      <c r="O15" s="56"/>
      <c r="P15" s="41"/>
      <c r="Q15" s="41"/>
      <c r="R15" s="41"/>
      <c r="S15" s="41"/>
      <c r="T15" s="41"/>
      <c r="U15" s="44">
        <f>SUM(P15:T15)</f>
        <v>0</v>
      </c>
      <c r="V15" s="37"/>
      <c r="W15" s="37"/>
      <c r="X15" s="40"/>
      <c r="Y15" s="40"/>
      <c r="Z15" s="40"/>
      <c r="AA15" s="44">
        <f t="shared" si="4"/>
        <v>0</v>
      </c>
      <c r="AB15" s="10" t="str">
        <f t="shared" si="1"/>
        <v>-</v>
      </c>
      <c r="AC15" s="14"/>
      <c r="AD15" s="19" t="s">
        <v>43</v>
      </c>
      <c r="AE15" s="21" t="s">
        <v>76</v>
      </c>
    </row>
    <row r="16" spans="1:31" ht="93.75" customHeight="1" x14ac:dyDescent="0.2">
      <c r="A16" s="29">
        <v>128</v>
      </c>
      <c r="B16" s="58" t="s">
        <v>37</v>
      </c>
      <c r="C16" s="58" t="s">
        <v>48</v>
      </c>
      <c r="D16" s="58" t="s">
        <v>60</v>
      </c>
      <c r="E16" s="34" t="s">
        <v>61</v>
      </c>
      <c r="F16" s="35" t="s">
        <v>62</v>
      </c>
      <c r="G16" s="13">
        <v>2020680010066</v>
      </c>
      <c r="H16" s="35" t="s">
        <v>63</v>
      </c>
      <c r="I16" s="72"/>
      <c r="J16" s="82"/>
      <c r="K16" s="82"/>
      <c r="L16" s="83">
        <v>484</v>
      </c>
      <c r="M16" s="85">
        <v>24810</v>
      </c>
      <c r="N16" s="80">
        <f>IFERROR(IF(M16/L16&gt;100%,100%,M16/L16),"-")</f>
        <v>1</v>
      </c>
      <c r="O16" s="56"/>
      <c r="P16" s="41"/>
      <c r="Q16" s="41"/>
      <c r="R16" s="41"/>
      <c r="S16" s="41"/>
      <c r="T16" s="41"/>
      <c r="U16" s="81">
        <f>SUM(P16:T16)</f>
        <v>0</v>
      </c>
      <c r="V16" s="42"/>
      <c r="W16" s="42"/>
      <c r="X16" s="43"/>
      <c r="Y16" s="43"/>
      <c r="Z16" s="43"/>
      <c r="AA16" s="81">
        <f>SUM(V16:Z16)</f>
        <v>0</v>
      </c>
      <c r="AB16" s="75" t="str">
        <f t="shared" si="1"/>
        <v>-</v>
      </c>
      <c r="AC16" s="90"/>
      <c r="AD16" s="76" t="s">
        <v>43</v>
      </c>
      <c r="AE16" s="77" t="s">
        <v>76</v>
      </c>
    </row>
    <row r="17" spans="1:31" ht="57" x14ac:dyDescent="0.2">
      <c r="A17" s="29">
        <v>129</v>
      </c>
      <c r="B17" s="58" t="s">
        <v>37</v>
      </c>
      <c r="C17" s="58" t="s">
        <v>48</v>
      </c>
      <c r="D17" s="58" t="s">
        <v>60</v>
      </c>
      <c r="E17" s="34" t="s">
        <v>64</v>
      </c>
      <c r="F17" s="35" t="s">
        <v>65</v>
      </c>
      <c r="G17" s="13">
        <v>2020680010118</v>
      </c>
      <c r="H17" s="35" t="s">
        <v>66</v>
      </c>
      <c r="I17" s="72"/>
      <c r="J17" s="59"/>
      <c r="K17" s="59"/>
      <c r="L17" s="98">
        <v>200</v>
      </c>
      <c r="M17" s="96">
        <v>0</v>
      </c>
      <c r="N17" s="93">
        <f t="shared" si="0"/>
        <v>0</v>
      </c>
      <c r="O17" s="62"/>
      <c r="P17" s="41"/>
      <c r="Q17" s="41"/>
      <c r="R17" s="41"/>
      <c r="S17" s="41"/>
      <c r="T17" s="41"/>
      <c r="U17" s="91">
        <f>SUM(P17:T18)</f>
        <v>0</v>
      </c>
      <c r="V17" s="37"/>
      <c r="W17" s="37"/>
      <c r="X17" s="41"/>
      <c r="Y17" s="41"/>
      <c r="Z17" s="41"/>
      <c r="AA17" s="91">
        <f>SUM(V17:Z18)</f>
        <v>0</v>
      </c>
      <c r="AB17" s="116" t="str">
        <f t="shared" si="1"/>
        <v>-</v>
      </c>
      <c r="AC17" s="118"/>
      <c r="AD17" s="121" t="s">
        <v>43</v>
      </c>
      <c r="AE17" s="123" t="s">
        <v>76</v>
      </c>
    </row>
    <row r="18" spans="1:31" ht="71.25" x14ac:dyDescent="0.2">
      <c r="A18" s="29">
        <v>129</v>
      </c>
      <c r="B18" s="58" t="s">
        <v>37</v>
      </c>
      <c r="C18" s="58" t="s">
        <v>48</v>
      </c>
      <c r="D18" s="58" t="s">
        <v>60</v>
      </c>
      <c r="E18" s="34" t="s">
        <v>64</v>
      </c>
      <c r="F18" s="35" t="s">
        <v>65</v>
      </c>
      <c r="G18" s="65">
        <v>2022680010013</v>
      </c>
      <c r="H18" s="35" t="s">
        <v>77</v>
      </c>
      <c r="I18" s="72"/>
      <c r="J18" s="59"/>
      <c r="K18" s="59"/>
      <c r="L18" s="99"/>
      <c r="M18" s="97"/>
      <c r="N18" s="95"/>
      <c r="O18" s="62"/>
      <c r="P18" s="41"/>
      <c r="Q18" s="41"/>
      <c r="R18" s="41"/>
      <c r="S18" s="41"/>
      <c r="T18" s="41"/>
      <c r="U18" s="92"/>
      <c r="V18" s="37"/>
      <c r="W18" s="37"/>
      <c r="X18" s="41"/>
      <c r="Y18" s="41"/>
      <c r="Z18" s="41"/>
      <c r="AA18" s="92"/>
      <c r="AB18" s="117"/>
      <c r="AC18" s="119"/>
      <c r="AD18" s="122"/>
      <c r="AE18" s="124"/>
    </row>
    <row r="19" spans="1:31" ht="57" x14ac:dyDescent="0.2">
      <c r="A19" s="29">
        <v>130</v>
      </c>
      <c r="B19" s="58" t="s">
        <v>37</v>
      </c>
      <c r="C19" s="58" t="s">
        <v>48</v>
      </c>
      <c r="D19" s="58" t="s">
        <v>60</v>
      </c>
      <c r="E19" s="34" t="s">
        <v>67</v>
      </c>
      <c r="F19" s="35" t="s">
        <v>68</v>
      </c>
      <c r="G19" s="36">
        <v>2020680010118</v>
      </c>
      <c r="H19" s="35" t="s">
        <v>66</v>
      </c>
      <c r="I19" s="73"/>
      <c r="J19" s="59"/>
      <c r="K19" s="59"/>
      <c r="L19" s="98">
        <v>25</v>
      </c>
      <c r="M19" s="96">
        <v>5</v>
      </c>
      <c r="N19" s="93">
        <f>IFERROR(IF(M19/L19&gt;100%,100%,M19/L19),"-")</f>
        <v>0.2</v>
      </c>
      <c r="O19" s="64"/>
      <c r="P19" s="41"/>
      <c r="Q19" s="41"/>
      <c r="R19" s="41"/>
      <c r="S19" s="41"/>
      <c r="T19" s="41"/>
      <c r="U19" s="44">
        <f t="shared" si="3"/>
        <v>0</v>
      </c>
      <c r="V19" s="37"/>
      <c r="W19" s="37"/>
      <c r="X19" s="41"/>
      <c r="Y19" s="41"/>
      <c r="Z19" s="41"/>
      <c r="AA19" s="44">
        <f t="shared" si="4"/>
        <v>0</v>
      </c>
      <c r="AB19" s="10" t="str">
        <f>IFERROR(AA19/U19,"-")</f>
        <v>-</v>
      </c>
      <c r="AC19" s="63"/>
      <c r="AD19" s="20" t="s">
        <v>43</v>
      </c>
      <c r="AE19" s="21" t="s">
        <v>76</v>
      </c>
    </row>
    <row r="20" spans="1:31" ht="71.25" x14ac:dyDescent="0.2">
      <c r="A20" s="29">
        <v>130</v>
      </c>
      <c r="B20" s="58" t="s">
        <v>37</v>
      </c>
      <c r="C20" s="58" t="s">
        <v>48</v>
      </c>
      <c r="D20" s="58" t="s">
        <v>60</v>
      </c>
      <c r="E20" s="34" t="s">
        <v>67</v>
      </c>
      <c r="F20" s="35" t="s">
        <v>68</v>
      </c>
      <c r="G20" s="66">
        <v>2022680010013</v>
      </c>
      <c r="H20" s="35" t="s">
        <v>77</v>
      </c>
      <c r="I20" s="73"/>
      <c r="J20" s="82"/>
      <c r="K20" s="82"/>
      <c r="L20" s="115"/>
      <c r="M20" s="120"/>
      <c r="N20" s="94"/>
      <c r="O20" s="64"/>
      <c r="P20" s="41"/>
      <c r="Q20" s="41"/>
      <c r="R20" s="41"/>
      <c r="S20" s="41"/>
      <c r="T20" s="41"/>
      <c r="U20" s="81">
        <f>SUM(P20:T20)</f>
        <v>0</v>
      </c>
      <c r="V20" s="37"/>
      <c r="W20" s="37"/>
      <c r="X20" s="41"/>
      <c r="Y20" s="41"/>
      <c r="Z20" s="41"/>
      <c r="AA20" s="81">
        <f>SUM(V20:Z20)</f>
        <v>0</v>
      </c>
      <c r="AB20" s="75" t="str">
        <f>IFERROR(AA20/U20,"-")</f>
        <v>-</v>
      </c>
      <c r="AC20" s="90"/>
      <c r="AD20" s="76" t="s">
        <v>43</v>
      </c>
      <c r="AE20" s="77" t="s">
        <v>76</v>
      </c>
    </row>
    <row r="21" spans="1:31" ht="57" x14ac:dyDescent="0.2">
      <c r="A21" s="29">
        <v>131</v>
      </c>
      <c r="B21" s="58" t="s">
        <v>37</v>
      </c>
      <c r="C21" s="58" t="s">
        <v>48</v>
      </c>
      <c r="D21" s="58" t="s">
        <v>69</v>
      </c>
      <c r="E21" s="34" t="s">
        <v>70</v>
      </c>
      <c r="F21" s="35" t="s">
        <v>71</v>
      </c>
      <c r="G21" s="13">
        <v>2020680010057</v>
      </c>
      <c r="H21" s="35" t="s">
        <v>72</v>
      </c>
      <c r="I21" s="73"/>
      <c r="J21" s="82"/>
      <c r="K21" s="82"/>
      <c r="L21" s="78">
        <v>30</v>
      </c>
      <c r="M21" s="86">
        <v>25</v>
      </c>
      <c r="N21" s="80">
        <f t="shared" si="0"/>
        <v>0.83333333333333337</v>
      </c>
      <c r="O21" s="62"/>
      <c r="P21" s="41"/>
      <c r="Q21" s="41"/>
      <c r="R21" s="41"/>
      <c r="S21" s="41"/>
      <c r="T21" s="41"/>
      <c r="U21" s="81">
        <f>SUM(P21:T21)</f>
        <v>0</v>
      </c>
      <c r="V21" s="37"/>
      <c r="W21" s="37"/>
      <c r="X21" s="41"/>
      <c r="Y21" s="41"/>
      <c r="Z21" s="41"/>
      <c r="AA21" s="81">
        <f>SUM(V21:Z21)</f>
        <v>0</v>
      </c>
      <c r="AB21" s="75" t="str">
        <f>IFERROR(AA21/U21,"-")</f>
        <v>-</v>
      </c>
      <c r="AC21" s="90"/>
      <c r="AD21" s="76" t="s">
        <v>43</v>
      </c>
      <c r="AE21" s="77" t="s">
        <v>76</v>
      </c>
    </row>
    <row r="22" spans="1:31" ht="15" customHeight="1" x14ac:dyDescent="0.2">
      <c r="A22" s="32" cm="1">
        <f t="array" ref="A22">SUM(--(FREQUENCY(A9:A21,A9:A21)&gt;0))</f>
        <v>11</v>
      </c>
      <c r="B22" s="26"/>
      <c r="C22" s="27"/>
      <c r="D22" s="27"/>
      <c r="E22" s="27"/>
      <c r="F22" s="27"/>
      <c r="G22" s="27"/>
      <c r="H22" s="27"/>
      <c r="I22" s="27"/>
      <c r="J22" s="5"/>
      <c r="K22" s="5"/>
      <c r="L22" s="6"/>
      <c r="M22" s="4" t="s">
        <v>16</v>
      </c>
      <c r="N22" s="1">
        <f>IFERROR(AVERAGE(N9:N21),"-")</f>
        <v>0.68478128039721819</v>
      </c>
      <c r="O22" s="2"/>
      <c r="P22" s="7">
        <f t="shared" ref="P22:AA22" si="5">SUM(P9:P21)</f>
        <v>0</v>
      </c>
      <c r="Q22" s="7">
        <f t="shared" si="5"/>
        <v>0</v>
      </c>
      <c r="R22" s="7">
        <f t="shared" si="5"/>
        <v>0</v>
      </c>
      <c r="S22" s="7">
        <f t="shared" si="5"/>
        <v>0</v>
      </c>
      <c r="T22" s="7">
        <f t="shared" si="5"/>
        <v>0</v>
      </c>
      <c r="U22" s="74">
        <f t="shared" si="5"/>
        <v>0</v>
      </c>
      <c r="V22" s="7">
        <f t="shared" si="5"/>
        <v>0</v>
      </c>
      <c r="W22" s="7">
        <f t="shared" si="5"/>
        <v>0</v>
      </c>
      <c r="X22" s="7">
        <f t="shared" si="5"/>
        <v>0</v>
      </c>
      <c r="Y22" s="7">
        <f t="shared" si="5"/>
        <v>0</v>
      </c>
      <c r="Z22" s="7">
        <f t="shared" si="5"/>
        <v>0</v>
      </c>
      <c r="AA22" s="74">
        <f t="shared" si="5"/>
        <v>0</v>
      </c>
      <c r="AB22" s="8" t="str">
        <f>IFERROR(AA22/U22,"-")</f>
        <v>-</v>
      </c>
      <c r="AC22" s="3">
        <f>SUM(AC9:AC21)</f>
        <v>0</v>
      </c>
      <c r="AD22" s="2"/>
      <c r="AE22" s="2"/>
    </row>
    <row r="24" spans="1:31" x14ac:dyDescent="0.2">
      <c r="P24" s="25"/>
    </row>
    <row r="26" spans="1:31" x14ac:dyDescent="0.2">
      <c r="F26" s="67"/>
      <c r="G26" s="67"/>
    </row>
    <row r="27" spans="1:31" x14ac:dyDescent="0.2">
      <c r="F27" s="67"/>
      <c r="G27" s="67"/>
    </row>
    <row r="28" spans="1:31" x14ac:dyDescent="0.2">
      <c r="F28" s="67"/>
      <c r="G28" s="67"/>
    </row>
    <row r="29" spans="1:31" ht="30.75" customHeight="1" x14ac:dyDescent="0.2">
      <c r="F29" s="17"/>
      <c r="T29" s="68"/>
    </row>
    <row r="30" spans="1:31" x14ac:dyDescent="0.2">
      <c r="U30" s="69"/>
    </row>
    <row r="31" spans="1:31" x14ac:dyDescent="0.2">
      <c r="R31" s="70"/>
    </row>
    <row r="33" spans="21:21" x14ac:dyDescent="0.2">
      <c r="U33" s="69"/>
    </row>
    <row r="35" spans="21:21" x14ac:dyDescent="0.2">
      <c r="U35" s="68"/>
    </row>
  </sheetData>
  <mergeCells count="30">
    <mergeCell ref="AB17:AB18"/>
    <mergeCell ref="AC17:AC18"/>
    <mergeCell ref="M19:M20"/>
    <mergeCell ref="AD17:AD18"/>
    <mergeCell ref="AE17:AE18"/>
    <mergeCell ref="AC1:AE1"/>
    <mergeCell ref="AC2:AE2"/>
    <mergeCell ref="AC3:AE3"/>
    <mergeCell ref="AC4:AE4"/>
    <mergeCell ref="AC7:AC8"/>
    <mergeCell ref="AD7:AE7"/>
    <mergeCell ref="A1:A4"/>
    <mergeCell ref="A5:C5"/>
    <mergeCell ref="A6:C6"/>
    <mergeCell ref="B1:AB4"/>
    <mergeCell ref="D6:G6"/>
    <mergeCell ref="D5:G5"/>
    <mergeCell ref="AB7:AB8"/>
    <mergeCell ref="O7:U7"/>
    <mergeCell ref="B7:F7"/>
    <mergeCell ref="L7:N7"/>
    <mergeCell ref="V7:AA7"/>
    <mergeCell ref="G7:K7"/>
    <mergeCell ref="AA17:AA18"/>
    <mergeCell ref="N19:N20"/>
    <mergeCell ref="N17:N18"/>
    <mergeCell ref="M17:M18"/>
    <mergeCell ref="L17:L18"/>
    <mergeCell ref="U17:U18"/>
    <mergeCell ref="L19:L20"/>
  </mergeCells>
  <conditionalFormatting sqref="N21 N9:N17 N19">
    <cfRule type="cellIs" dxfId="2" priority="22" operator="between">
      <formula>0.67</formula>
      <formula>1</formula>
    </cfRule>
    <cfRule type="cellIs" dxfId="1" priority="23" operator="between">
      <formula>0.34</formula>
      <formula>0.66</formula>
    </cfRule>
    <cfRule type="cellIs" dxfId="0" priority="24" operator="between">
      <formula>0</formula>
      <formula>0.33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2022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DORIS PABON</cp:lastModifiedBy>
  <cp:lastPrinted>2022-07-11T17:34:14Z</cp:lastPrinted>
  <dcterms:created xsi:type="dcterms:W3CDTF">2008-07-08T21:30:46Z</dcterms:created>
  <dcterms:modified xsi:type="dcterms:W3CDTF">2023-08-03T14:21:27Z</dcterms:modified>
</cp:coreProperties>
</file>