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503efbacc3a4302/Documentos/INDERBU/PROYECTO DE  MANTENIMIENTO INDERBU JULIO/"/>
    </mc:Choice>
  </mc:AlternateContent>
  <xr:revisionPtr revIDLastSave="1" documentId="13_ncr:1_{38149CC8-616D-4390-9C35-5FC081CEE4C9}" xr6:coauthVersionLast="47" xr6:coauthVersionMax="47" xr10:uidLastSave="{B81FC43F-280A-40DC-BC0C-1CE84D0F4559}"/>
  <bookViews>
    <workbookView xWindow="-108" yWindow="-108" windowWidth="23256" windowHeight="12456" xr2:uid="{00000000-000D-0000-FFFF-FFFF00000000}"/>
  </bookViews>
  <sheets>
    <sheet name="2022" sheetId="51" r:id="rId1"/>
  </sheets>
  <definedNames>
    <definedName name="_xlnm._FilterDatabase" localSheetId="0" hidden="1">'2022'!$A$6:$AB$32</definedName>
    <definedName name="_xlnm.Print_Area" localSheetId="0">'2022'!$A$2:$Z$31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5" i="51" l="1"/>
  <c r="H18" i="51" l="1"/>
  <c r="AB19" i="51"/>
  <c r="N19" i="51"/>
  <c r="O31" i="51" l="1"/>
  <c r="M31" i="51"/>
  <c r="J31" i="51"/>
  <c r="K25" i="51" l="1"/>
  <c r="T7" i="51"/>
  <c r="K12" i="51"/>
  <c r="H12" i="51"/>
  <c r="K7" i="51"/>
  <c r="AB20" i="51" l="1"/>
  <c r="Y27" i="51"/>
  <c r="AB23" i="51"/>
  <c r="S31" i="51"/>
  <c r="L31" i="51"/>
  <c r="X31" i="51"/>
  <c r="AB13" i="51"/>
  <c r="AB28" i="51"/>
  <c r="AB26" i="51"/>
  <c r="Y31" i="51" l="1"/>
  <c r="T25" i="51"/>
  <c r="G25" i="51" s="1"/>
  <c r="AB15" i="51"/>
  <c r="N18" i="51"/>
  <c r="K18" i="51" s="1"/>
  <c r="I7" i="51"/>
  <c r="P31" i="51" l="1"/>
  <c r="Z31" i="51"/>
  <c r="W24" i="51"/>
  <c r="T18" i="51" s="1"/>
  <c r="G18" i="51" s="1"/>
  <c r="I11" i="51" l="1"/>
  <c r="I31" i="51" s="1"/>
  <c r="W17" i="51"/>
  <c r="W31" i="51" s="1"/>
  <c r="U17" i="51"/>
  <c r="T12" i="51" s="1"/>
  <c r="G12" i="51" s="1"/>
  <c r="R31" i="51"/>
  <c r="H7" i="51" l="1"/>
  <c r="N31" i="51"/>
  <c r="K31" i="51"/>
  <c r="U31" i="51"/>
  <c r="T31" i="51"/>
  <c r="V31" i="51"/>
  <c r="Q31" i="51"/>
  <c r="H35" i="51" s="1"/>
  <c r="AB30" i="51"/>
  <c r="AB29" i="51"/>
  <c r="AB27" i="51"/>
  <c r="AB25" i="51"/>
  <c r="AB24" i="51"/>
  <c r="AB22" i="51"/>
  <c r="AB21" i="51"/>
  <c r="AB18" i="51"/>
  <c r="AB17" i="51"/>
  <c r="AB16" i="51"/>
  <c r="AB14" i="51"/>
  <c r="AB12" i="51"/>
  <c r="AB11" i="51"/>
  <c r="AB10" i="51"/>
  <c r="AB7" i="51"/>
  <c r="G7" i="51" l="1"/>
  <c r="G31" i="51" s="1"/>
  <c r="H36" i="51" s="1"/>
  <c r="H31" i="51"/>
  <c r="AB31" i="51"/>
</calcChain>
</file>

<file path=xl/sharedStrings.xml><?xml version="1.0" encoding="utf-8"?>
<sst xmlns="http://schemas.openxmlformats.org/spreadsheetml/2006/main" count="91" uniqueCount="58">
  <si>
    <t>Recursos Propios</t>
  </si>
  <si>
    <t>Convenios</t>
  </si>
  <si>
    <t>Rendimientos Financieros</t>
  </si>
  <si>
    <t>Otros Ing.</t>
  </si>
  <si>
    <t>Arrendamientos</t>
  </si>
  <si>
    <t>Ley 715 -Recreacion y Deporte</t>
  </si>
  <si>
    <t>RECURSOS NACIONALES</t>
  </si>
  <si>
    <t>LEY 181 / 1995</t>
  </si>
  <si>
    <t>LEY 1289/2009</t>
  </si>
  <si>
    <t>RECURSOS PROPIOS ALCALDIA</t>
  </si>
  <si>
    <t>Ley 715 - Otros Sectores</t>
  </si>
  <si>
    <t>TOTAL RECURSOS NACIONALES</t>
  </si>
  <si>
    <t>TOTAL RECURSOS PROPIOS ALCALDÍA</t>
  </si>
  <si>
    <t>RECURSOS PROPIOS ALCALDÍA</t>
  </si>
  <si>
    <t>RECURSOS DE GESTIÓN</t>
  </si>
  <si>
    <t>TOTAL RECURSOS DE GESTIÓN</t>
  </si>
  <si>
    <t>COMPONENTES</t>
  </si>
  <si>
    <t>PROGRAMAS</t>
  </si>
  <si>
    <t>DESCRIPCIÓN DEL RUBRO PRESUPUESTAL</t>
  </si>
  <si>
    <t xml:space="preserve"> LÍNEA ESTRATÉGICA 1.  BUCARAMANGA EQUITATIVA E INCLUYENTE:  UNA CIUDAD DE OPORTUNIDADES PARA TODOS</t>
  </si>
  <si>
    <t>INVERSIÓN (2.3.)</t>
  </si>
  <si>
    <t xml:space="preserve">Capacidades y Oportunidades para Superar Brechas Sociales </t>
  </si>
  <si>
    <t>2.3.2.02.01.003</t>
  </si>
  <si>
    <t>Otros bienes transportables (exepto productos métalicos, maquinaria y equipo)</t>
  </si>
  <si>
    <t>2.3.2.02.02.008</t>
  </si>
  <si>
    <t>Servicios prestados a las empresas y servicios de producción</t>
  </si>
  <si>
    <t>2.3.2.02.02.009</t>
  </si>
  <si>
    <t>Servicios para la comunidad, sociales y personales</t>
  </si>
  <si>
    <t>2.3.2.02.02.006</t>
  </si>
  <si>
    <t>2.3.2.02.02.007</t>
  </si>
  <si>
    <t>Servicios financieros y servicios conexos, servicios inmobiliarios y servicios de leasing</t>
  </si>
  <si>
    <t>TOTAL PRESUPUESTO</t>
  </si>
  <si>
    <t>Servicios de alojamiento; servicios de suministro de comidas y bebidas; servicios de transporte y servicios de distribución de electricidad, gas y agua</t>
  </si>
  <si>
    <t>RP ALCALCÍA EJECUTADOS</t>
  </si>
  <si>
    <t>Ley 715 - Otros Sectores Ejecutados</t>
  </si>
  <si>
    <t>Ley 715 -Recreacion y Deporte Ejecutados</t>
  </si>
  <si>
    <t>LEY 181 / 1995 Ejecutados</t>
  </si>
  <si>
    <t xml:space="preserve">TOTAL PRESUPUESTO </t>
  </si>
  <si>
    <t>LEY 1289/2009 Ejecutados</t>
  </si>
  <si>
    <t>POAI INSTITUTO DE LA JUVENTUD EL DEPORTE Y LA RECREACION DE BUCARAMANGA - INDERBU - 2022</t>
  </si>
  <si>
    <t>VIGENCIA FISCAL DE 2022</t>
  </si>
  <si>
    <t>RF_L1289</t>
  </si>
  <si>
    <t>RF_l715</t>
  </si>
  <si>
    <t>Juventud Dinámica, Participativa y Responsable -PROY_070</t>
  </si>
  <si>
    <r>
      <t>Fomento a la Recreación, la Actividad Física y el Deporte: Me gozo mi ciudad y mi territorio -</t>
    </r>
    <r>
      <rPr>
        <b/>
        <sz val="8"/>
        <color rgb="FFFF0000"/>
        <rFont val="Arial"/>
        <family val="2"/>
      </rPr>
      <t xml:space="preserve"> </t>
    </r>
    <r>
      <rPr>
        <b/>
        <sz val="8"/>
        <rFont val="Arial"/>
        <family val="2"/>
      </rPr>
      <t>PROY_104 Y 082</t>
    </r>
  </si>
  <si>
    <t>Ambientes Deportivos y Recreativos Dignos y Eficientes - PROY_057</t>
  </si>
  <si>
    <t>RUBRO PRESUPUESTAL - CCPET</t>
  </si>
  <si>
    <t>RF_RP Y RF_LDEP</t>
  </si>
  <si>
    <t>Servicios financieros y servicios conexos, servicios inmobiliarios y servicios de leasing </t>
  </si>
  <si>
    <t>2.3.2.01.01.003.03.02</t>
  </si>
  <si>
    <t>Maquinaria de informática y sus partes, piezas y accesorios </t>
  </si>
  <si>
    <t>Recursos Propios Ejecutados</t>
  </si>
  <si>
    <t>Servicios prestados a las empresas y servicios de producción </t>
  </si>
  <si>
    <t>Productos alimenticios, bebidas y tabaco; textiles, prendas de vestir y productos de cuero </t>
  </si>
  <si>
    <t>2.3.2.02.01.002</t>
  </si>
  <si>
    <t>Rendimientos Financieros Ejecutados</t>
  </si>
  <si>
    <t>EJECUTADO</t>
  </si>
  <si>
    <t>Formación y Preparación de Deportistas - PROY_066, 118 y 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</si>
</sst>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(&quot;$&quot;\ * #,##0_);_(&quot;$&quot;\ * \(#,##0\);_(&quot;$&quot;\ * &quot;-&quot;_);_(@_)"/>
    <numFmt numFmtId="165" formatCode="_(* #,##0.00_);_(* \(#,##0.00\);_(* &quot;-&quot;??_);_(@_)"/>
    <numFmt numFmtId="166" formatCode="_(* #,##0_);_(* \(#,##0\);_(* &quot;-&quot;??_);_(@_)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5" fontId="2" fillId="0" borderId="0" applyFont="0" applyFill="0" applyBorder="0" applyAlignment="0" applyProtection="0"/>
    <xf numFmtId="0" fontId="3" fillId="0" borderId="0"/>
    <xf numFmtId="0" fontId="1" fillId="0" borderId="0"/>
    <xf numFmtId="41" fontId="9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24">
    <xf numFmtId="0" fontId="0" fillId="0" borderId="0" xfId="0"/>
    <xf numFmtId="0" fontId="5" fillId="0" borderId="0" xfId="0" applyFont="1"/>
    <xf numFmtId="166" fontId="5" fillId="0" borderId="0" xfId="1" applyNumberFormat="1" applyFont="1"/>
    <xf numFmtId="166" fontId="5" fillId="0" borderId="0" xfId="1" applyNumberFormat="1" applyFont="1" applyFill="1"/>
    <xf numFmtId="166" fontId="6" fillId="0" borderId="0" xfId="1" applyNumberFormat="1" applyFont="1" applyFill="1"/>
    <xf numFmtId="166" fontId="6" fillId="0" borderId="0" xfId="1" applyNumberFormat="1" applyFont="1"/>
    <xf numFmtId="166" fontId="5" fillId="0" borderId="0" xfId="1" applyNumberFormat="1" applyFont="1" applyBorder="1"/>
    <xf numFmtId="166" fontId="5" fillId="0" borderId="0" xfId="1" applyNumberFormat="1" applyFont="1" applyFill="1" applyBorder="1"/>
    <xf numFmtId="0" fontId="5" fillId="0" borderId="0" xfId="0" applyFont="1" applyBorder="1"/>
    <xf numFmtId="0" fontId="5" fillId="0" borderId="0" xfId="0" applyFont="1" applyAlignment="1">
      <alignment vertical="center"/>
    </xf>
    <xf numFmtId="41" fontId="5" fillId="0" borderId="10" xfId="1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41" fontId="5" fillId="0" borderId="0" xfId="0" applyNumberFormat="1" applyFont="1"/>
    <xf numFmtId="41" fontId="5" fillId="0" borderId="18" xfId="1" applyNumberFormat="1" applyFont="1" applyFill="1" applyBorder="1" applyAlignment="1">
      <alignment vertical="center" wrapText="1"/>
    </xf>
    <xf numFmtId="41" fontId="5" fillId="0" borderId="22" xfId="1" applyNumberFormat="1" applyFont="1" applyFill="1" applyBorder="1" applyAlignment="1">
      <alignment vertical="center" wrapText="1"/>
    </xf>
    <xf numFmtId="41" fontId="5" fillId="0" borderId="8" xfId="1" applyNumberFormat="1" applyFont="1" applyFill="1" applyBorder="1" applyAlignment="1">
      <alignment vertical="center" wrapText="1"/>
    </xf>
    <xf numFmtId="164" fontId="5" fillId="0" borderId="0" xfId="0" applyNumberFormat="1" applyFont="1"/>
    <xf numFmtId="0" fontId="4" fillId="0" borderId="3" xfId="0" applyFont="1" applyFill="1" applyBorder="1" applyAlignment="1">
      <alignment horizontal="center" vertical="center" wrapText="1"/>
    </xf>
    <xf numFmtId="41" fontId="5" fillId="0" borderId="4" xfId="1" applyNumberFormat="1" applyFont="1" applyFill="1" applyBorder="1" applyAlignment="1">
      <alignment horizontal="center" vertical="center" wrapText="1"/>
    </xf>
    <xf numFmtId="41" fontId="5" fillId="0" borderId="10" xfId="1" applyNumberFormat="1" applyFont="1" applyFill="1" applyBorder="1" applyAlignment="1">
      <alignment horizontal="center" vertical="center" wrapText="1"/>
    </xf>
    <xf numFmtId="41" fontId="5" fillId="0" borderId="8" xfId="1" applyNumberFormat="1" applyFont="1" applyFill="1" applyBorder="1" applyAlignment="1">
      <alignment horizontal="center" vertical="center" wrapText="1"/>
    </xf>
    <xf numFmtId="41" fontId="5" fillId="0" borderId="17" xfId="1" applyNumberFormat="1" applyFont="1" applyFill="1" applyBorder="1" applyAlignment="1">
      <alignment horizontal="center" vertical="center" wrapText="1"/>
    </xf>
    <xf numFmtId="41" fontId="5" fillId="0" borderId="18" xfId="1" applyNumberFormat="1" applyFont="1" applyFill="1" applyBorder="1" applyAlignment="1">
      <alignment horizontal="center" vertical="center" wrapText="1"/>
    </xf>
    <xf numFmtId="41" fontId="5" fillId="0" borderId="22" xfId="1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41" fontId="5" fillId="0" borderId="0" xfId="0" applyNumberFormat="1" applyFont="1" applyBorder="1"/>
    <xf numFmtId="0" fontId="5" fillId="0" borderId="26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41" fontId="5" fillId="0" borderId="17" xfId="1" applyNumberFormat="1" applyFont="1" applyFill="1" applyBorder="1" applyAlignment="1">
      <alignment vertical="center" wrapText="1"/>
    </xf>
    <xf numFmtId="41" fontId="5" fillId="0" borderId="10" xfId="1" applyNumberFormat="1" applyFont="1" applyFill="1" applyBorder="1" applyAlignment="1">
      <alignment horizontal="center" vertical="center" wrapText="1"/>
    </xf>
    <xf numFmtId="41" fontId="5" fillId="0" borderId="10" xfId="1" applyNumberFormat="1" applyFont="1" applyFill="1" applyBorder="1" applyAlignment="1">
      <alignment vertical="center" wrapText="1"/>
    </xf>
    <xf numFmtId="41" fontId="5" fillId="0" borderId="8" xfId="1" applyNumberFormat="1" applyFont="1" applyFill="1" applyBorder="1" applyAlignment="1">
      <alignment horizontal="center" vertical="center" wrapText="1"/>
    </xf>
    <xf numFmtId="41" fontId="8" fillId="0" borderId="4" xfId="1" applyNumberFormat="1" applyFont="1" applyFill="1" applyBorder="1" applyAlignment="1">
      <alignment vertical="center" wrapText="1"/>
    </xf>
    <xf numFmtId="41" fontId="5" fillId="0" borderId="0" xfId="4" applyFont="1"/>
    <xf numFmtId="166" fontId="4" fillId="2" borderId="12" xfId="1" applyNumberFormat="1" applyFont="1" applyFill="1" applyBorder="1" applyAlignment="1">
      <alignment horizontal="center" vertical="center" wrapText="1"/>
    </xf>
    <xf numFmtId="41" fontId="5" fillId="0" borderId="4" xfId="1" applyNumberFormat="1" applyFont="1" applyFill="1" applyBorder="1" applyAlignment="1">
      <alignment horizontal="center" vertical="center" wrapText="1"/>
    </xf>
    <xf numFmtId="41" fontId="5" fillId="0" borderId="10" xfId="1" applyNumberFormat="1" applyFont="1" applyFill="1" applyBorder="1" applyAlignment="1">
      <alignment horizontal="center" vertical="center" wrapText="1"/>
    </xf>
    <xf numFmtId="41" fontId="5" fillId="0" borderId="8" xfId="1" applyNumberFormat="1" applyFont="1" applyFill="1" applyBorder="1" applyAlignment="1">
      <alignment horizontal="center" vertical="center" wrapText="1"/>
    </xf>
    <xf numFmtId="41" fontId="5" fillId="0" borderId="4" xfId="1" applyNumberFormat="1" applyFont="1" applyFill="1" applyBorder="1" applyAlignment="1">
      <alignment vertical="center" wrapText="1"/>
    </xf>
    <xf numFmtId="41" fontId="5" fillId="0" borderId="10" xfId="1" applyNumberFormat="1" applyFont="1" applyFill="1" applyBorder="1" applyAlignment="1">
      <alignment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left" vertical="center" wrapText="1"/>
    </xf>
    <xf numFmtId="41" fontId="5" fillId="0" borderId="35" xfId="1" applyNumberFormat="1" applyFont="1" applyFill="1" applyBorder="1" applyAlignment="1">
      <alignment horizontal="center" vertical="center" wrapText="1"/>
    </xf>
    <xf numFmtId="41" fontId="5" fillId="0" borderId="36" xfId="1" applyNumberFormat="1" applyFont="1" applyFill="1" applyBorder="1" applyAlignment="1">
      <alignment horizontal="center" vertical="center" wrapText="1"/>
    </xf>
    <xf numFmtId="41" fontId="5" fillId="0" borderId="35" xfId="1" applyNumberFormat="1" applyFont="1" applyFill="1" applyBorder="1" applyAlignment="1">
      <alignment vertical="center" wrapText="1"/>
    </xf>
    <xf numFmtId="41" fontId="5" fillId="0" borderId="36" xfId="1" applyNumberFormat="1" applyFont="1" applyFill="1" applyBorder="1" applyAlignment="1">
      <alignment vertical="center" wrapText="1"/>
    </xf>
    <xf numFmtId="41" fontId="4" fillId="0" borderId="2" xfId="0" applyNumberFormat="1" applyFont="1" applyBorder="1" applyAlignment="1">
      <alignment horizontal="center" vertical="center" wrapText="1"/>
    </xf>
    <xf numFmtId="166" fontId="4" fillId="4" borderId="2" xfId="1" applyNumberFormat="1" applyFont="1" applyFill="1" applyBorder="1" applyAlignment="1">
      <alignment horizontal="center" vertical="center" wrapText="1"/>
    </xf>
    <xf numFmtId="166" fontId="4" fillId="2" borderId="2" xfId="1" applyNumberFormat="1" applyFont="1" applyFill="1" applyBorder="1" applyAlignment="1">
      <alignment horizontal="center" vertical="center" wrapText="1"/>
    </xf>
    <xf numFmtId="166" fontId="4" fillId="3" borderId="2" xfId="1" applyNumberFormat="1" applyFont="1" applyFill="1" applyBorder="1" applyAlignment="1">
      <alignment horizontal="center" vertical="center" wrapText="1"/>
    </xf>
    <xf numFmtId="41" fontId="5" fillId="0" borderId="4" xfId="1" applyNumberFormat="1" applyFont="1" applyFill="1" applyBorder="1" applyAlignment="1">
      <alignment horizontal="center" vertical="center" wrapText="1"/>
    </xf>
    <xf numFmtId="41" fontId="5" fillId="0" borderId="35" xfId="1" applyNumberFormat="1" applyFont="1" applyFill="1" applyBorder="1" applyAlignment="1">
      <alignment horizontal="center" vertical="center" wrapText="1"/>
    </xf>
    <xf numFmtId="41" fontId="5" fillId="0" borderId="4" xfId="1" applyNumberFormat="1" applyFont="1" applyFill="1" applyBorder="1" applyAlignment="1">
      <alignment vertical="center" wrapText="1"/>
    </xf>
    <xf numFmtId="10" fontId="6" fillId="0" borderId="0" xfId="5" applyNumberFormat="1" applyFont="1"/>
    <xf numFmtId="41" fontId="5" fillId="0" borderId="10" xfId="1" applyNumberFormat="1" applyFont="1" applyFill="1" applyBorder="1" applyAlignment="1">
      <alignment horizontal="center" vertical="center" wrapText="1"/>
    </xf>
    <xf numFmtId="41" fontId="8" fillId="0" borderId="35" xfId="1" applyNumberFormat="1" applyFont="1" applyFill="1" applyBorder="1" applyAlignment="1">
      <alignment vertical="center" wrapText="1"/>
    </xf>
    <xf numFmtId="41" fontId="5" fillId="0" borderId="3" xfId="1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41" fontId="5" fillId="0" borderId="4" xfId="1" applyNumberFormat="1" applyFont="1" applyFill="1" applyBorder="1" applyAlignment="1">
      <alignment horizontal="center" vertical="center" wrapText="1"/>
    </xf>
    <xf numFmtId="41" fontId="5" fillId="0" borderId="35" xfId="1" applyNumberFormat="1" applyFont="1" applyFill="1" applyBorder="1" applyAlignment="1">
      <alignment horizontal="center" vertical="center" wrapText="1"/>
    </xf>
    <xf numFmtId="41" fontId="5" fillId="0" borderId="10" xfId="1" applyNumberFormat="1" applyFont="1" applyFill="1" applyBorder="1" applyAlignment="1">
      <alignment horizontal="center" vertical="center" wrapText="1"/>
    </xf>
    <xf numFmtId="41" fontId="5" fillId="0" borderId="38" xfId="1" applyNumberFormat="1" applyFont="1" applyFill="1" applyBorder="1" applyAlignment="1">
      <alignment horizontal="center" vertical="center" wrapText="1"/>
    </xf>
    <xf numFmtId="41" fontId="5" fillId="0" borderId="8" xfId="1" applyNumberFormat="1" applyFont="1" applyFill="1" applyBorder="1" applyAlignment="1">
      <alignment horizontal="center" vertical="center" wrapText="1"/>
    </xf>
    <xf numFmtId="41" fontId="5" fillId="0" borderId="4" xfId="0" applyNumberFormat="1" applyFont="1" applyFill="1" applyBorder="1" applyAlignment="1">
      <alignment horizontal="center" vertical="center" wrapText="1"/>
    </xf>
    <xf numFmtId="41" fontId="5" fillId="0" borderId="35" xfId="0" applyNumberFormat="1" applyFont="1" applyFill="1" applyBorder="1" applyAlignment="1">
      <alignment horizontal="center" vertical="center" wrapText="1"/>
    </xf>
    <xf numFmtId="41" fontId="5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41" fontId="5" fillId="0" borderId="4" xfId="4" applyFont="1" applyFill="1" applyBorder="1" applyAlignment="1">
      <alignment horizontal="center" vertical="center" wrapText="1"/>
    </xf>
    <xf numFmtId="41" fontId="5" fillId="0" borderId="35" xfId="4" applyFont="1" applyFill="1" applyBorder="1" applyAlignment="1">
      <alignment horizontal="center" vertical="center" wrapText="1"/>
    </xf>
    <xf numFmtId="41" fontId="5" fillId="0" borderId="10" xfId="4" applyFont="1" applyFill="1" applyBorder="1" applyAlignment="1">
      <alignment horizontal="center" vertical="center" wrapText="1"/>
    </xf>
    <xf numFmtId="41" fontId="5" fillId="0" borderId="8" xfId="4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textRotation="90" wrapText="1"/>
    </xf>
    <xf numFmtId="0" fontId="4" fillId="0" borderId="20" xfId="0" applyFont="1" applyBorder="1" applyAlignment="1">
      <alignment horizontal="center" vertical="center" textRotation="90" wrapText="1"/>
    </xf>
    <xf numFmtId="0" fontId="4" fillId="0" borderId="21" xfId="0" applyFont="1" applyBorder="1" applyAlignment="1">
      <alignment horizontal="center" vertical="center" textRotation="90" wrapText="1"/>
    </xf>
    <xf numFmtId="41" fontId="5" fillId="0" borderId="4" xfId="1" applyNumberFormat="1" applyFont="1" applyFill="1" applyBorder="1" applyAlignment="1">
      <alignment vertical="center" wrapText="1"/>
    </xf>
    <xf numFmtId="41" fontId="5" fillId="0" borderId="10" xfId="1" applyNumberFormat="1" applyFont="1" applyFill="1" applyBorder="1" applyAlignment="1">
      <alignment vertical="center" wrapText="1"/>
    </xf>
    <xf numFmtId="41" fontId="5" fillId="0" borderId="8" xfId="1" applyNumberFormat="1" applyFont="1" applyFill="1" applyBorder="1" applyAlignment="1">
      <alignment vertical="center" wrapText="1"/>
    </xf>
    <xf numFmtId="166" fontId="4" fillId="0" borderId="3" xfId="1" applyNumberFormat="1" applyFont="1" applyFill="1" applyBorder="1" applyAlignment="1">
      <alignment horizontal="center" vertical="center" wrapText="1"/>
    </xf>
    <xf numFmtId="166" fontId="4" fillId="0" borderId="6" xfId="1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1" fontId="4" fillId="0" borderId="4" xfId="0" applyNumberFormat="1" applyFont="1" applyFill="1" applyBorder="1" applyAlignment="1">
      <alignment horizontal="center" vertical="center" wrapText="1"/>
    </xf>
    <xf numFmtId="41" fontId="4" fillId="0" borderId="10" xfId="0" applyNumberFormat="1" applyFont="1" applyFill="1" applyBorder="1" applyAlignment="1">
      <alignment horizontal="center" vertical="center" wrapText="1"/>
    </xf>
    <xf numFmtId="41" fontId="4" fillId="0" borderId="8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/>
    </xf>
    <xf numFmtId="0" fontId="4" fillId="0" borderId="9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6" fontId="4" fillId="4" borderId="12" xfId="1" applyNumberFormat="1" applyFont="1" applyFill="1" applyBorder="1" applyAlignment="1">
      <alignment horizontal="center" vertical="center" wrapText="1"/>
    </xf>
    <xf numFmtId="166" fontId="4" fillId="4" borderId="14" xfId="1" applyNumberFormat="1" applyFont="1" applyFill="1" applyBorder="1" applyAlignment="1">
      <alignment horizontal="center" vertical="center" wrapText="1"/>
    </xf>
    <xf numFmtId="166" fontId="4" fillId="4" borderId="15" xfId="1" applyNumberFormat="1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166" fontId="4" fillId="2" borderId="12" xfId="1" applyNumberFormat="1" applyFont="1" applyFill="1" applyBorder="1" applyAlignment="1">
      <alignment horizontal="center" vertical="center" wrapText="1"/>
    </xf>
    <xf numFmtId="166" fontId="4" fillId="2" borderId="14" xfId="1" applyNumberFormat="1" applyFont="1" applyFill="1" applyBorder="1" applyAlignment="1">
      <alignment horizontal="center" vertical="center" wrapText="1"/>
    </xf>
    <xf numFmtId="166" fontId="4" fillId="2" borderId="15" xfId="1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</cellXfs>
  <cellStyles count="6">
    <cellStyle name="Millares" xfId="1" builtinId="3"/>
    <cellStyle name="Millares [0]" xfId="4" builtinId="6"/>
    <cellStyle name="Normal" xfId="0" builtinId="0"/>
    <cellStyle name="Normal 2" xfId="3" xr:uid="{00000000-0005-0000-0000-000003000000}"/>
    <cellStyle name="Normal 2 2" xfId="2" xr:uid="{00000000-0005-0000-0000-000004000000}"/>
    <cellStyle name="Porcentaje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8"/>
  <sheetViews>
    <sheetView tabSelected="1" topLeftCell="E22" zoomScale="80" zoomScaleNormal="80" workbookViewId="0">
      <selection activeCell="I25" sqref="I25:I30"/>
    </sheetView>
  </sheetViews>
  <sheetFormatPr baseColWidth="10" defaultColWidth="11.44140625" defaultRowHeight="10.199999999999999" x14ac:dyDescent="0.2"/>
  <cols>
    <col min="1" max="1" width="5.6640625" style="1" customWidth="1"/>
    <col min="2" max="2" width="8.6640625" style="1" customWidth="1"/>
    <col min="3" max="3" width="14.6640625" style="1" customWidth="1"/>
    <col min="4" max="4" width="22" style="1" customWidth="1"/>
    <col min="5" max="5" width="15.5546875" style="1" bestFit="1" customWidth="1"/>
    <col min="6" max="6" width="38.5546875" style="1" customWidth="1"/>
    <col min="7" max="7" width="16" style="1" customWidth="1"/>
    <col min="8" max="8" width="15.33203125" style="2" customWidth="1"/>
    <col min="9" max="9" width="15.5546875" style="3" customWidth="1"/>
    <col min="10" max="11" width="14.6640625" style="3" customWidth="1"/>
    <col min="12" max="13" width="13.6640625" style="3" customWidth="1"/>
    <col min="14" max="14" width="14.6640625" style="3" customWidth="1"/>
    <col min="15" max="15" width="14.109375" style="3" customWidth="1"/>
    <col min="16" max="20" width="13.6640625" style="3" customWidth="1"/>
    <col min="21" max="22" width="12.6640625" style="3" customWidth="1"/>
    <col min="23" max="24" width="13.6640625" style="3" customWidth="1"/>
    <col min="25" max="25" width="13.88671875" style="3" customWidth="1"/>
    <col min="26" max="26" width="14.6640625" style="3" customWidth="1"/>
    <col min="27" max="27" width="11.44140625" style="9"/>
    <col min="28" max="28" width="12.88671875" style="1" hidden="1" customWidth="1"/>
    <col min="29" max="16384" width="11.44140625" style="1"/>
  </cols>
  <sheetData>
    <row r="1" spans="1:28" ht="19.5" customHeight="1" thickBot="1" x14ac:dyDescent="0.25"/>
    <row r="2" spans="1:28" ht="30" customHeight="1" thickBot="1" x14ac:dyDescent="0.25">
      <c r="A2" s="61" t="s">
        <v>39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102"/>
    </row>
    <row r="3" spans="1:28" ht="30" customHeight="1" thickBot="1" x14ac:dyDescent="0.25">
      <c r="A3" s="103" t="s">
        <v>20</v>
      </c>
      <c r="B3" s="106" t="s">
        <v>19</v>
      </c>
      <c r="C3" s="103" t="s">
        <v>16</v>
      </c>
      <c r="D3" s="109" t="s">
        <v>17</v>
      </c>
      <c r="E3" s="103" t="s">
        <v>46</v>
      </c>
      <c r="F3" s="111" t="s">
        <v>18</v>
      </c>
      <c r="G3" s="109" t="s">
        <v>31</v>
      </c>
      <c r="H3" s="61" t="s">
        <v>40</v>
      </c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102"/>
    </row>
    <row r="4" spans="1:28" ht="45" customHeight="1" thickBot="1" x14ac:dyDescent="0.25">
      <c r="A4" s="104"/>
      <c r="B4" s="107"/>
      <c r="C4" s="104"/>
      <c r="D4" s="110"/>
      <c r="E4" s="104"/>
      <c r="F4" s="112"/>
      <c r="G4" s="110"/>
      <c r="H4" s="113" t="s">
        <v>13</v>
      </c>
      <c r="I4" s="114"/>
      <c r="J4" s="115"/>
      <c r="K4" s="117" t="s">
        <v>6</v>
      </c>
      <c r="L4" s="118"/>
      <c r="M4" s="118"/>
      <c r="N4" s="118"/>
      <c r="O4" s="118"/>
      <c r="P4" s="118"/>
      <c r="Q4" s="118"/>
      <c r="R4" s="118"/>
      <c r="S4" s="119"/>
      <c r="T4" s="120" t="s">
        <v>14</v>
      </c>
      <c r="U4" s="121"/>
      <c r="V4" s="122"/>
      <c r="W4" s="122"/>
      <c r="X4" s="122"/>
      <c r="Y4" s="122"/>
      <c r="Z4" s="123"/>
    </row>
    <row r="5" spans="1:28" ht="39.9" customHeight="1" thickBot="1" x14ac:dyDescent="0.25">
      <c r="A5" s="104"/>
      <c r="B5" s="107"/>
      <c r="C5" s="104"/>
      <c r="D5" s="110"/>
      <c r="E5" s="104"/>
      <c r="F5" s="112"/>
      <c r="G5" s="110"/>
      <c r="H5" s="90" t="s">
        <v>12</v>
      </c>
      <c r="I5" s="90" t="s">
        <v>9</v>
      </c>
      <c r="J5" s="90" t="s">
        <v>33</v>
      </c>
      <c r="K5" s="90" t="s">
        <v>11</v>
      </c>
      <c r="L5" s="90" t="s">
        <v>10</v>
      </c>
      <c r="M5" s="90" t="s">
        <v>34</v>
      </c>
      <c r="N5" s="90" t="s">
        <v>5</v>
      </c>
      <c r="O5" s="90" t="s">
        <v>35</v>
      </c>
      <c r="P5" s="94" t="s">
        <v>7</v>
      </c>
      <c r="Q5" s="94" t="s">
        <v>36</v>
      </c>
      <c r="R5" s="94" t="s">
        <v>8</v>
      </c>
      <c r="S5" s="94" t="s">
        <v>38</v>
      </c>
      <c r="T5" s="94" t="s">
        <v>15</v>
      </c>
      <c r="U5" s="99" t="s">
        <v>1</v>
      </c>
      <c r="V5" s="92" t="s">
        <v>0</v>
      </c>
      <c r="W5" s="93"/>
      <c r="X5" s="94" t="s">
        <v>51</v>
      </c>
      <c r="Y5" s="94" t="s">
        <v>2</v>
      </c>
      <c r="Z5" s="94" t="s">
        <v>55</v>
      </c>
    </row>
    <row r="6" spans="1:28" ht="39.9" customHeight="1" thickBot="1" x14ac:dyDescent="0.25">
      <c r="A6" s="104"/>
      <c r="B6" s="107"/>
      <c r="C6" s="104"/>
      <c r="D6" s="110"/>
      <c r="E6" s="104"/>
      <c r="F6" s="112"/>
      <c r="G6" s="110"/>
      <c r="H6" s="91"/>
      <c r="I6" s="91"/>
      <c r="J6" s="91"/>
      <c r="K6" s="91"/>
      <c r="L6" s="91"/>
      <c r="M6" s="91"/>
      <c r="N6" s="91"/>
      <c r="O6" s="91"/>
      <c r="P6" s="95"/>
      <c r="Q6" s="95"/>
      <c r="R6" s="95"/>
      <c r="S6" s="95"/>
      <c r="T6" s="95"/>
      <c r="U6" s="100"/>
      <c r="V6" s="24" t="s">
        <v>3</v>
      </c>
      <c r="W6" s="17" t="s">
        <v>4</v>
      </c>
      <c r="X6" s="101"/>
      <c r="Y6" s="95"/>
      <c r="Z6" s="95"/>
    </row>
    <row r="7" spans="1:28" ht="35.25" customHeight="1" x14ac:dyDescent="0.2">
      <c r="A7" s="104"/>
      <c r="B7" s="107"/>
      <c r="C7" s="84" t="s">
        <v>21</v>
      </c>
      <c r="D7" s="63" t="s">
        <v>43</v>
      </c>
      <c r="E7" s="27" t="s">
        <v>22</v>
      </c>
      <c r="F7" s="29" t="s">
        <v>23</v>
      </c>
      <c r="G7" s="72">
        <f>H7+K7+T7</f>
        <v>1761050172</v>
      </c>
      <c r="H7" s="67">
        <f>SUM(I7:I11)</f>
        <v>1481995262</v>
      </c>
      <c r="I7" s="39">
        <f>12000000+12579822-12579822</f>
        <v>12000000</v>
      </c>
      <c r="J7" s="39">
        <v>0</v>
      </c>
      <c r="K7" s="87">
        <f>SUM(L7:L11,N7:N11,P7:P11,R7:R11)</f>
        <v>279054910</v>
      </c>
      <c r="L7" s="39">
        <v>255065440</v>
      </c>
      <c r="M7" s="39">
        <v>0</v>
      </c>
      <c r="N7" s="18">
        <v>0</v>
      </c>
      <c r="O7" s="21">
        <v>0</v>
      </c>
      <c r="P7" s="18">
        <v>0</v>
      </c>
      <c r="Q7" s="18">
        <v>0</v>
      </c>
      <c r="R7" s="18">
        <v>0</v>
      </c>
      <c r="S7" s="18">
        <v>0</v>
      </c>
      <c r="T7" s="96">
        <f>SUM(U7:U11,V7:V11,W7:W11,Y7:Y11)</f>
        <v>0</v>
      </c>
      <c r="U7" s="18">
        <v>0</v>
      </c>
      <c r="V7" s="18">
        <v>0</v>
      </c>
      <c r="W7" s="18">
        <v>0</v>
      </c>
      <c r="X7" s="39">
        <v>0</v>
      </c>
      <c r="Y7" s="39">
        <v>0</v>
      </c>
      <c r="Z7" s="18">
        <v>0</v>
      </c>
      <c r="AB7" s="12" t="e">
        <f>SUM(J7+M7+O7+#REF!)</f>
        <v>#REF!</v>
      </c>
    </row>
    <row r="8" spans="1:28" ht="45" customHeight="1" x14ac:dyDescent="0.2">
      <c r="A8" s="104"/>
      <c r="B8" s="107"/>
      <c r="C8" s="85"/>
      <c r="D8" s="65"/>
      <c r="E8" s="25" t="s">
        <v>28</v>
      </c>
      <c r="F8" s="30" t="s">
        <v>32</v>
      </c>
      <c r="G8" s="74"/>
      <c r="H8" s="69"/>
      <c r="I8" s="40">
        <v>35000000</v>
      </c>
      <c r="J8" s="40">
        <v>21000000</v>
      </c>
      <c r="K8" s="88"/>
      <c r="L8" s="40">
        <v>0</v>
      </c>
      <c r="M8" s="40">
        <v>0</v>
      </c>
      <c r="N8" s="19">
        <v>0</v>
      </c>
      <c r="O8" s="22">
        <v>0</v>
      </c>
      <c r="P8" s="19">
        <v>0</v>
      </c>
      <c r="Q8" s="19">
        <v>0</v>
      </c>
      <c r="R8" s="19">
        <v>0</v>
      </c>
      <c r="S8" s="19">
        <v>0</v>
      </c>
      <c r="T8" s="97"/>
      <c r="U8" s="19">
        <v>0</v>
      </c>
      <c r="V8" s="19">
        <v>0</v>
      </c>
      <c r="W8" s="19">
        <v>0</v>
      </c>
      <c r="X8" s="40">
        <v>0</v>
      </c>
      <c r="Y8" s="40">
        <v>0</v>
      </c>
      <c r="Z8" s="19">
        <v>0</v>
      </c>
      <c r="AB8" s="12"/>
    </row>
    <row r="9" spans="1:28" ht="45" customHeight="1" x14ac:dyDescent="0.2">
      <c r="A9" s="104"/>
      <c r="B9" s="107"/>
      <c r="C9" s="85"/>
      <c r="D9" s="65"/>
      <c r="E9" s="25" t="s">
        <v>29</v>
      </c>
      <c r="F9" s="30" t="s">
        <v>30</v>
      </c>
      <c r="G9" s="74"/>
      <c r="H9" s="69"/>
      <c r="I9" s="40">
        <v>12579822</v>
      </c>
      <c r="J9" s="40">
        <v>12556340</v>
      </c>
      <c r="K9" s="88"/>
      <c r="L9" s="40">
        <v>0</v>
      </c>
      <c r="M9" s="40">
        <v>0</v>
      </c>
      <c r="N9" s="33">
        <v>0</v>
      </c>
      <c r="O9" s="22">
        <v>0</v>
      </c>
      <c r="P9" s="33">
        <v>0</v>
      </c>
      <c r="Q9" s="33">
        <v>0</v>
      </c>
      <c r="R9" s="33">
        <v>0</v>
      </c>
      <c r="S9" s="33">
        <v>0</v>
      </c>
      <c r="T9" s="97"/>
      <c r="U9" s="33">
        <v>0</v>
      </c>
      <c r="V9" s="33">
        <v>0</v>
      </c>
      <c r="W9" s="33">
        <v>0</v>
      </c>
      <c r="X9" s="40">
        <v>0</v>
      </c>
      <c r="Y9" s="40">
        <v>0</v>
      </c>
      <c r="Z9" s="33">
        <v>0</v>
      </c>
      <c r="AB9" s="12"/>
    </row>
    <row r="10" spans="1:28" ht="27" customHeight="1" x14ac:dyDescent="0.2">
      <c r="A10" s="104"/>
      <c r="B10" s="107"/>
      <c r="C10" s="85"/>
      <c r="D10" s="65"/>
      <c r="E10" s="25" t="s">
        <v>24</v>
      </c>
      <c r="F10" s="30" t="s">
        <v>25</v>
      </c>
      <c r="G10" s="75"/>
      <c r="H10" s="69"/>
      <c r="I10" s="40">
        <v>59065440</v>
      </c>
      <c r="J10" s="40">
        <v>19800000</v>
      </c>
      <c r="K10" s="88"/>
      <c r="L10" s="40">
        <v>23989470</v>
      </c>
      <c r="M10" s="40">
        <v>0</v>
      </c>
      <c r="N10" s="19">
        <v>0</v>
      </c>
      <c r="O10" s="22">
        <v>0</v>
      </c>
      <c r="P10" s="19">
        <v>0</v>
      </c>
      <c r="Q10" s="19">
        <v>0</v>
      </c>
      <c r="R10" s="19">
        <v>0</v>
      </c>
      <c r="S10" s="19">
        <v>0</v>
      </c>
      <c r="T10" s="97"/>
      <c r="U10" s="19">
        <v>0</v>
      </c>
      <c r="V10" s="19">
        <v>0</v>
      </c>
      <c r="W10" s="19">
        <v>0</v>
      </c>
      <c r="X10" s="40">
        <v>0</v>
      </c>
      <c r="Y10" s="40">
        <v>0</v>
      </c>
      <c r="Z10" s="19">
        <v>0</v>
      </c>
      <c r="AB10" s="12" t="e">
        <f>SUM(J10+M10+O10+#REF!)</f>
        <v>#REF!</v>
      </c>
    </row>
    <row r="11" spans="1:28" ht="27" customHeight="1" thickBot="1" x14ac:dyDescent="0.25">
      <c r="A11" s="104"/>
      <c r="B11" s="107"/>
      <c r="C11" s="86"/>
      <c r="D11" s="66"/>
      <c r="E11" s="26" t="s">
        <v>26</v>
      </c>
      <c r="F11" s="31" t="s">
        <v>27</v>
      </c>
      <c r="G11" s="76"/>
      <c r="H11" s="71"/>
      <c r="I11" s="41">
        <f>18500000+214300000+271250000+549000000+70600000+58000000+161700000+20000000</f>
        <v>1363350000</v>
      </c>
      <c r="J11" s="41">
        <v>804333323</v>
      </c>
      <c r="K11" s="89"/>
      <c r="L11" s="41">
        <v>0</v>
      </c>
      <c r="M11" s="41">
        <v>0</v>
      </c>
      <c r="N11" s="20">
        <v>0</v>
      </c>
      <c r="O11" s="23">
        <v>0</v>
      </c>
      <c r="P11" s="20">
        <v>0</v>
      </c>
      <c r="Q11" s="20">
        <v>0</v>
      </c>
      <c r="R11" s="20">
        <v>0</v>
      </c>
      <c r="S11" s="20">
        <v>0</v>
      </c>
      <c r="T11" s="98"/>
      <c r="U11" s="20">
        <v>0</v>
      </c>
      <c r="V11" s="20">
        <v>0</v>
      </c>
      <c r="W11" s="20">
        <v>0</v>
      </c>
      <c r="X11" s="41">
        <v>0</v>
      </c>
      <c r="Y11" s="41">
        <v>0</v>
      </c>
      <c r="Z11" s="20">
        <v>0</v>
      </c>
      <c r="AB11" s="12" t="e">
        <f>SUM(J11+M11+O11+#REF!)</f>
        <v>#REF!</v>
      </c>
    </row>
    <row r="12" spans="1:28" ht="28.5" customHeight="1" x14ac:dyDescent="0.2">
      <c r="A12" s="104"/>
      <c r="B12" s="107"/>
      <c r="C12" s="77"/>
      <c r="D12" s="63" t="s">
        <v>44</v>
      </c>
      <c r="E12" s="27" t="s">
        <v>49</v>
      </c>
      <c r="F12" s="29" t="s">
        <v>50</v>
      </c>
      <c r="G12" s="72">
        <f>H12+K12+T12</f>
        <v>3586092593</v>
      </c>
      <c r="H12" s="67">
        <f>SUM(I12:I17)</f>
        <v>2451714293</v>
      </c>
      <c r="I12" s="39">
        <v>40000000</v>
      </c>
      <c r="J12" s="39">
        <v>0</v>
      </c>
      <c r="K12" s="79">
        <f>SUM(L12:L17,N12:N17,P12:P17,R12:R17)</f>
        <v>684378300</v>
      </c>
      <c r="L12" s="42">
        <v>0</v>
      </c>
      <c r="M12" s="42">
        <v>0</v>
      </c>
      <c r="N12" s="42">
        <v>0</v>
      </c>
      <c r="O12" s="32">
        <v>0</v>
      </c>
      <c r="P12" s="39">
        <v>0</v>
      </c>
      <c r="Q12" s="39">
        <v>0</v>
      </c>
      <c r="R12" s="39">
        <v>0</v>
      </c>
      <c r="S12" s="39">
        <v>0</v>
      </c>
      <c r="T12" s="67">
        <f>SUM(U12:U17,W12:W17,V12:V17,Y12:Y17)</f>
        <v>450000000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B12" s="12" t="e">
        <f>SUM(J12+M12+O12+#REF!)</f>
        <v>#REF!</v>
      </c>
    </row>
    <row r="13" spans="1:28" ht="28.5" customHeight="1" x14ac:dyDescent="0.2">
      <c r="A13" s="104"/>
      <c r="B13" s="107"/>
      <c r="C13" s="77"/>
      <c r="D13" s="64"/>
      <c r="E13" s="44" t="s">
        <v>22</v>
      </c>
      <c r="F13" s="45" t="s">
        <v>23</v>
      </c>
      <c r="G13" s="73"/>
      <c r="H13" s="68"/>
      <c r="I13" s="46">
        <v>590000000</v>
      </c>
      <c r="J13" s="46">
        <v>0</v>
      </c>
      <c r="K13" s="80"/>
      <c r="L13" s="48">
        <v>0</v>
      </c>
      <c r="M13" s="48">
        <v>0</v>
      </c>
      <c r="N13" s="48">
        <v>0</v>
      </c>
      <c r="O13" s="49">
        <v>0</v>
      </c>
      <c r="P13" s="46">
        <v>0</v>
      </c>
      <c r="Q13" s="46">
        <v>0</v>
      </c>
      <c r="R13" s="46">
        <v>0</v>
      </c>
      <c r="S13" s="46">
        <v>0</v>
      </c>
      <c r="T13" s="68"/>
      <c r="U13" s="46">
        <v>0</v>
      </c>
      <c r="V13" s="46">
        <v>0</v>
      </c>
      <c r="W13" s="46">
        <v>30000000</v>
      </c>
      <c r="X13" s="46">
        <v>0</v>
      </c>
      <c r="Y13" s="46">
        <v>0</v>
      </c>
      <c r="Z13" s="46">
        <v>0</v>
      </c>
      <c r="AB13" s="12" t="e">
        <f>SUM(J13+M13+O13+#REF!)</f>
        <v>#REF!</v>
      </c>
    </row>
    <row r="14" spans="1:28" ht="39.75" customHeight="1" x14ac:dyDescent="0.2">
      <c r="A14" s="104"/>
      <c r="B14" s="107"/>
      <c r="C14" s="77"/>
      <c r="D14" s="65"/>
      <c r="E14" s="25" t="s">
        <v>28</v>
      </c>
      <c r="F14" s="30" t="s">
        <v>32</v>
      </c>
      <c r="G14" s="74"/>
      <c r="H14" s="69"/>
      <c r="I14" s="19">
        <v>84704682</v>
      </c>
      <c r="J14" s="19">
        <v>0</v>
      </c>
      <c r="K14" s="81"/>
      <c r="L14" s="10">
        <v>0</v>
      </c>
      <c r="M14" s="10">
        <v>0</v>
      </c>
      <c r="N14" s="10">
        <v>84895318</v>
      </c>
      <c r="O14" s="13">
        <v>68400000</v>
      </c>
      <c r="P14" s="19">
        <v>0</v>
      </c>
      <c r="Q14" s="19">
        <v>0</v>
      </c>
      <c r="R14" s="19">
        <v>0</v>
      </c>
      <c r="S14" s="19">
        <v>0</v>
      </c>
      <c r="T14" s="69"/>
      <c r="U14" s="19">
        <v>0</v>
      </c>
      <c r="V14" s="19">
        <v>0</v>
      </c>
      <c r="W14" s="19">
        <v>10000000</v>
      </c>
      <c r="X14" s="40">
        <v>0</v>
      </c>
      <c r="Y14" s="40">
        <v>0</v>
      </c>
      <c r="Z14" s="19">
        <v>0</v>
      </c>
      <c r="AB14" s="12" t="e">
        <f>SUM(J14+M14+O14+#REF!)</f>
        <v>#REF!</v>
      </c>
    </row>
    <row r="15" spans="1:28" ht="39.75" customHeight="1" x14ac:dyDescent="0.2">
      <c r="A15" s="104"/>
      <c r="B15" s="107"/>
      <c r="C15" s="77"/>
      <c r="D15" s="65"/>
      <c r="E15" s="25" t="s">
        <v>29</v>
      </c>
      <c r="F15" s="30" t="s">
        <v>30</v>
      </c>
      <c r="G15" s="74"/>
      <c r="H15" s="69"/>
      <c r="I15" s="40">
        <v>20000000</v>
      </c>
      <c r="J15" s="40">
        <v>20000000</v>
      </c>
      <c r="K15" s="81"/>
      <c r="L15" s="34">
        <v>0</v>
      </c>
      <c r="M15" s="34">
        <v>0</v>
      </c>
      <c r="N15" s="34">
        <v>0</v>
      </c>
      <c r="O15" s="13">
        <v>0</v>
      </c>
      <c r="P15" s="33">
        <v>0</v>
      </c>
      <c r="Q15" s="33">
        <v>0</v>
      </c>
      <c r="R15" s="33">
        <v>0</v>
      </c>
      <c r="S15" s="33">
        <v>0</v>
      </c>
      <c r="T15" s="69"/>
      <c r="U15" s="33">
        <v>0</v>
      </c>
      <c r="V15" s="33">
        <v>0</v>
      </c>
      <c r="W15" s="33">
        <v>0</v>
      </c>
      <c r="X15" s="40">
        <v>0</v>
      </c>
      <c r="Y15" s="40">
        <v>0</v>
      </c>
      <c r="Z15" s="33">
        <v>0</v>
      </c>
      <c r="AB15" s="12" t="e">
        <f>SUM(J15+M15+O15+#REF!)</f>
        <v>#REF!</v>
      </c>
    </row>
    <row r="16" spans="1:28" ht="28.5" customHeight="1" x14ac:dyDescent="0.2">
      <c r="A16" s="104"/>
      <c r="B16" s="107"/>
      <c r="C16" s="77"/>
      <c r="D16" s="65"/>
      <c r="E16" s="25" t="s">
        <v>24</v>
      </c>
      <c r="F16" s="30" t="s">
        <v>25</v>
      </c>
      <c r="G16" s="75"/>
      <c r="H16" s="69"/>
      <c r="I16" s="19">
        <v>50900268</v>
      </c>
      <c r="J16" s="19">
        <v>0</v>
      </c>
      <c r="K16" s="81"/>
      <c r="L16" s="10">
        <v>0</v>
      </c>
      <c r="M16" s="10">
        <v>0</v>
      </c>
      <c r="N16" s="10">
        <v>0</v>
      </c>
      <c r="O16" s="13">
        <v>0</v>
      </c>
      <c r="P16" s="19">
        <v>0</v>
      </c>
      <c r="Q16" s="19">
        <v>0</v>
      </c>
      <c r="R16" s="19">
        <v>0</v>
      </c>
      <c r="S16" s="19">
        <v>0</v>
      </c>
      <c r="T16" s="69"/>
      <c r="U16" s="19">
        <v>0</v>
      </c>
      <c r="V16" s="19">
        <v>0</v>
      </c>
      <c r="W16" s="19">
        <v>0</v>
      </c>
      <c r="X16" s="40">
        <v>0</v>
      </c>
      <c r="Y16" s="40">
        <v>0</v>
      </c>
      <c r="Z16" s="19">
        <v>0</v>
      </c>
      <c r="AB16" s="12" t="e">
        <f>SUM(J16+M16+O16+#REF!)</f>
        <v>#REF!</v>
      </c>
    </row>
    <row r="17" spans="1:28" ht="28.5" customHeight="1" thickBot="1" x14ac:dyDescent="0.25">
      <c r="A17" s="104"/>
      <c r="B17" s="107"/>
      <c r="C17" s="77"/>
      <c r="D17" s="66"/>
      <c r="E17" s="26" t="s">
        <v>26</v>
      </c>
      <c r="F17" s="31" t="s">
        <v>27</v>
      </c>
      <c r="G17" s="76"/>
      <c r="H17" s="71"/>
      <c r="I17" s="41">
        <v>1666109343</v>
      </c>
      <c r="J17" s="20">
        <v>682553813</v>
      </c>
      <c r="K17" s="82"/>
      <c r="L17" s="15">
        <v>5064507</v>
      </c>
      <c r="M17" s="15">
        <v>0</v>
      </c>
      <c r="N17" s="15">
        <v>594418475</v>
      </c>
      <c r="O17" s="14">
        <v>280293333</v>
      </c>
      <c r="P17" s="20">
        <v>0</v>
      </c>
      <c r="Q17" s="20">
        <v>0</v>
      </c>
      <c r="R17" s="20">
        <v>0</v>
      </c>
      <c r="S17" s="20">
        <v>0</v>
      </c>
      <c r="T17" s="71"/>
      <c r="U17" s="20">
        <f>145000000+5000000</f>
        <v>150000000</v>
      </c>
      <c r="V17" s="20">
        <v>0</v>
      </c>
      <c r="W17" s="20">
        <f>105000000+125000000+30000000</f>
        <v>260000000</v>
      </c>
      <c r="X17" s="41">
        <v>138080000</v>
      </c>
      <c r="Y17" s="41">
        <v>0</v>
      </c>
      <c r="Z17" s="20">
        <v>0</v>
      </c>
      <c r="AB17" s="12" t="e">
        <f>SUM(J17+M17+O17+#REF!)</f>
        <v>#REF!</v>
      </c>
    </row>
    <row r="18" spans="1:28" ht="28.5" customHeight="1" x14ac:dyDescent="0.2">
      <c r="A18" s="104"/>
      <c r="B18" s="107"/>
      <c r="C18" s="77"/>
      <c r="D18" s="63" t="s">
        <v>57</v>
      </c>
      <c r="E18" s="27" t="s">
        <v>49</v>
      </c>
      <c r="F18" s="29" t="s">
        <v>50</v>
      </c>
      <c r="G18" s="72">
        <f>H18+K18+T18</f>
        <v>7238864556.8699999</v>
      </c>
      <c r="H18" s="67">
        <f>SUM(I18:I24)</f>
        <v>4838547164.96</v>
      </c>
      <c r="I18" s="54">
        <v>13500000</v>
      </c>
      <c r="J18" s="54">
        <v>0</v>
      </c>
      <c r="K18" s="67">
        <f>SUM(L18:L24,N18:N24,P18:P24,R18:R24)</f>
        <v>2031935391.9099998</v>
      </c>
      <c r="L18" s="56">
        <v>0</v>
      </c>
      <c r="M18" s="56">
        <v>0</v>
      </c>
      <c r="N18" s="36">
        <f>13124460-13124460</f>
        <v>0</v>
      </c>
      <c r="O18" s="32">
        <v>0</v>
      </c>
      <c r="P18" s="54">
        <v>0</v>
      </c>
      <c r="Q18" s="54">
        <v>0</v>
      </c>
      <c r="R18" s="54">
        <v>0</v>
      </c>
      <c r="S18" s="54">
        <v>0</v>
      </c>
      <c r="T18" s="67">
        <f>SUM(U18:U24,V18:V24,W18:W24,Y18:Y24)</f>
        <v>368382000</v>
      </c>
      <c r="U18" s="54">
        <v>0</v>
      </c>
      <c r="V18" s="54">
        <v>0</v>
      </c>
      <c r="W18" s="54">
        <v>0</v>
      </c>
      <c r="X18" s="54">
        <v>0</v>
      </c>
      <c r="Y18" s="54">
        <v>0</v>
      </c>
      <c r="Z18" s="54">
        <v>0</v>
      </c>
      <c r="AB18" s="12" t="e">
        <f>SUM(J18+M18+O18+#REF!)</f>
        <v>#REF!</v>
      </c>
    </row>
    <row r="19" spans="1:28" ht="28.5" customHeight="1" x14ac:dyDescent="0.2">
      <c r="A19" s="104"/>
      <c r="B19" s="107"/>
      <c r="C19" s="77"/>
      <c r="D19" s="64"/>
      <c r="E19" s="44" t="s">
        <v>54</v>
      </c>
      <c r="F19" s="45" t="s">
        <v>53</v>
      </c>
      <c r="G19" s="73"/>
      <c r="H19" s="68"/>
      <c r="I19" s="55">
        <v>0</v>
      </c>
      <c r="J19" s="55">
        <v>0</v>
      </c>
      <c r="K19" s="68"/>
      <c r="L19" s="48">
        <v>0</v>
      </c>
      <c r="M19" s="48">
        <v>0</v>
      </c>
      <c r="N19" s="59">
        <f>13124460-13124460</f>
        <v>0</v>
      </c>
      <c r="O19" s="49">
        <v>0</v>
      </c>
      <c r="P19" s="55">
        <v>0</v>
      </c>
      <c r="Q19" s="55">
        <v>0</v>
      </c>
      <c r="R19" s="55">
        <v>82659534.780000001</v>
      </c>
      <c r="S19" s="55">
        <v>0</v>
      </c>
      <c r="T19" s="68"/>
      <c r="U19" s="55">
        <v>0</v>
      </c>
      <c r="V19" s="55">
        <v>0</v>
      </c>
      <c r="W19" s="55">
        <v>0</v>
      </c>
      <c r="X19" s="55">
        <v>0</v>
      </c>
      <c r="Y19" s="55">
        <v>0</v>
      </c>
      <c r="Z19" s="55">
        <v>0</v>
      </c>
      <c r="AB19" s="12" t="e">
        <f>SUM(J19+M19+O19+#REF!)</f>
        <v>#REF!</v>
      </c>
    </row>
    <row r="20" spans="1:28" ht="28.5" customHeight="1" x14ac:dyDescent="0.2">
      <c r="A20" s="104"/>
      <c r="B20" s="107"/>
      <c r="C20" s="77"/>
      <c r="D20" s="64"/>
      <c r="E20" s="44" t="s">
        <v>22</v>
      </c>
      <c r="F20" s="45" t="s">
        <v>23</v>
      </c>
      <c r="G20" s="73"/>
      <c r="H20" s="68"/>
      <c r="I20" s="46">
        <v>174340000</v>
      </c>
      <c r="J20" s="46">
        <v>0</v>
      </c>
      <c r="K20" s="68"/>
      <c r="L20" s="48">
        <v>0</v>
      </c>
      <c r="M20" s="48">
        <v>0</v>
      </c>
      <c r="N20" s="48">
        <v>20000000</v>
      </c>
      <c r="O20" s="49">
        <v>0</v>
      </c>
      <c r="P20" s="46">
        <v>0</v>
      </c>
      <c r="Q20" s="46">
        <v>0</v>
      </c>
      <c r="R20" s="46">
        <v>204741449.59999999</v>
      </c>
      <c r="S20" s="46">
        <v>0</v>
      </c>
      <c r="T20" s="68"/>
      <c r="U20" s="46">
        <v>0</v>
      </c>
      <c r="V20" s="46">
        <v>0</v>
      </c>
      <c r="W20" s="46">
        <v>0</v>
      </c>
      <c r="X20" s="46">
        <v>0</v>
      </c>
      <c r="Y20" s="46">
        <v>0</v>
      </c>
      <c r="Z20" s="46">
        <v>0</v>
      </c>
      <c r="AB20" s="12" t="e">
        <f>SUM(J20+M20+O20+#REF!)</f>
        <v>#REF!</v>
      </c>
    </row>
    <row r="21" spans="1:28" ht="39.75" customHeight="1" x14ac:dyDescent="0.2">
      <c r="A21" s="104"/>
      <c r="B21" s="107"/>
      <c r="C21" s="77"/>
      <c r="D21" s="65"/>
      <c r="E21" s="25" t="s">
        <v>28</v>
      </c>
      <c r="F21" s="30" t="s">
        <v>32</v>
      </c>
      <c r="G21" s="74"/>
      <c r="H21" s="69"/>
      <c r="I21" s="19">
        <v>25000000</v>
      </c>
      <c r="J21" s="19">
        <v>0</v>
      </c>
      <c r="K21" s="69"/>
      <c r="L21" s="10">
        <v>0</v>
      </c>
      <c r="M21" s="10">
        <v>0</v>
      </c>
      <c r="N21" s="10">
        <v>36100000</v>
      </c>
      <c r="O21" s="13">
        <v>22800000</v>
      </c>
      <c r="P21" s="19">
        <v>0</v>
      </c>
      <c r="Q21" s="19">
        <v>0</v>
      </c>
      <c r="R21" s="19">
        <v>25000000</v>
      </c>
      <c r="S21" s="19">
        <v>0</v>
      </c>
      <c r="T21" s="69"/>
      <c r="U21" s="19">
        <v>0</v>
      </c>
      <c r="V21" s="19">
        <v>0</v>
      </c>
      <c r="W21" s="19">
        <v>0</v>
      </c>
      <c r="X21" s="40">
        <v>0</v>
      </c>
      <c r="Y21" s="40">
        <v>0</v>
      </c>
      <c r="Z21" s="19">
        <v>0</v>
      </c>
      <c r="AB21" s="12" t="e">
        <f>SUM(J21+M21+O21+#REF!)</f>
        <v>#REF!</v>
      </c>
    </row>
    <row r="22" spans="1:28" ht="28.5" customHeight="1" x14ac:dyDescent="0.2">
      <c r="A22" s="104"/>
      <c r="B22" s="107"/>
      <c r="C22" s="77"/>
      <c r="D22" s="65"/>
      <c r="E22" s="25" t="s">
        <v>29</v>
      </c>
      <c r="F22" s="30" t="s">
        <v>30</v>
      </c>
      <c r="G22" s="75"/>
      <c r="H22" s="69"/>
      <c r="I22" s="19">
        <v>0</v>
      </c>
      <c r="J22" s="19">
        <v>0</v>
      </c>
      <c r="K22" s="69"/>
      <c r="L22" s="10">
        <v>0</v>
      </c>
      <c r="M22" s="10">
        <v>0</v>
      </c>
      <c r="N22" s="43">
        <v>13124460</v>
      </c>
      <c r="O22" s="13">
        <v>13124460</v>
      </c>
      <c r="P22" s="19">
        <v>0</v>
      </c>
      <c r="Q22" s="19">
        <v>0</v>
      </c>
      <c r="R22" s="19">
        <v>15858000</v>
      </c>
      <c r="S22" s="19">
        <v>0</v>
      </c>
      <c r="T22" s="69"/>
      <c r="U22" s="19">
        <v>0</v>
      </c>
      <c r="V22" s="19">
        <v>0</v>
      </c>
      <c r="W22" s="19">
        <v>0</v>
      </c>
      <c r="X22" s="40">
        <v>0</v>
      </c>
      <c r="Y22" s="40">
        <v>1142000</v>
      </c>
      <c r="Z22" s="19">
        <v>0</v>
      </c>
      <c r="AA22" s="9" t="s">
        <v>41</v>
      </c>
      <c r="AB22" s="12" t="e">
        <f>SUM(J22+M22+O22+#REF!)</f>
        <v>#REF!</v>
      </c>
    </row>
    <row r="23" spans="1:28" ht="28.5" customHeight="1" x14ac:dyDescent="0.2">
      <c r="A23" s="104"/>
      <c r="B23" s="107"/>
      <c r="C23" s="77"/>
      <c r="D23" s="116"/>
      <c r="E23" s="25" t="s">
        <v>24</v>
      </c>
      <c r="F23" s="30" t="s">
        <v>52</v>
      </c>
      <c r="G23" s="83"/>
      <c r="H23" s="70"/>
      <c r="I23" s="40">
        <v>178500000</v>
      </c>
      <c r="J23" s="40">
        <v>0</v>
      </c>
      <c r="K23" s="70"/>
      <c r="L23" s="43">
        <v>0</v>
      </c>
      <c r="M23" s="43">
        <v>0</v>
      </c>
      <c r="N23" s="43">
        <v>74299245</v>
      </c>
      <c r="O23" s="13">
        <v>0</v>
      </c>
      <c r="P23" s="40">
        <v>0</v>
      </c>
      <c r="Q23" s="40">
        <v>0</v>
      </c>
      <c r="R23" s="40">
        <v>0</v>
      </c>
      <c r="S23" s="40">
        <v>0</v>
      </c>
      <c r="T23" s="70"/>
      <c r="U23" s="40">
        <v>0</v>
      </c>
      <c r="V23" s="40">
        <v>0</v>
      </c>
      <c r="W23" s="40">
        <v>0</v>
      </c>
      <c r="X23" s="40">
        <v>0</v>
      </c>
      <c r="Y23" s="40">
        <v>0</v>
      </c>
      <c r="Z23" s="40">
        <v>0</v>
      </c>
      <c r="AA23" s="9" t="s">
        <v>41</v>
      </c>
      <c r="AB23" s="12" t="e">
        <f>SUM(J23+M23+O23+#REF!)</f>
        <v>#REF!</v>
      </c>
    </row>
    <row r="24" spans="1:28" ht="27.75" customHeight="1" thickBot="1" x14ac:dyDescent="0.25">
      <c r="A24" s="104"/>
      <c r="B24" s="107"/>
      <c r="C24" s="77"/>
      <c r="D24" s="66"/>
      <c r="E24" s="26" t="s">
        <v>26</v>
      </c>
      <c r="F24" s="31" t="s">
        <v>27</v>
      </c>
      <c r="G24" s="76"/>
      <c r="H24" s="71"/>
      <c r="I24" s="35">
        <v>4447207164.96</v>
      </c>
      <c r="J24" s="20">
        <v>590746500</v>
      </c>
      <c r="K24" s="71"/>
      <c r="L24" s="15">
        <v>35620000</v>
      </c>
      <c r="M24" s="15">
        <v>0</v>
      </c>
      <c r="N24" s="15">
        <v>1436040702.53</v>
      </c>
      <c r="O24" s="14">
        <v>919870000</v>
      </c>
      <c r="P24" s="20">
        <v>0</v>
      </c>
      <c r="Q24" s="20">
        <v>0</v>
      </c>
      <c r="R24" s="20">
        <v>88492000</v>
      </c>
      <c r="S24" s="20">
        <v>0</v>
      </c>
      <c r="T24" s="71"/>
      <c r="U24" s="20">
        <v>60000000</v>
      </c>
      <c r="V24" s="20">
        <v>0</v>
      </c>
      <c r="W24" s="20">
        <f>150000000+150000000</f>
        <v>300000000</v>
      </c>
      <c r="X24" s="41">
        <v>0</v>
      </c>
      <c r="Y24" s="41">
        <v>7240000</v>
      </c>
      <c r="Z24" s="20">
        <v>1842100</v>
      </c>
      <c r="AA24" s="9" t="s">
        <v>42</v>
      </c>
      <c r="AB24" s="12" t="e">
        <f>SUM(J24+M24+O24+#REF!)</f>
        <v>#REF!</v>
      </c>
    </row>
    <row r="25" spans="1:28" ht="33" customHeight="1" x14ac:dyDescent="0.2">
      <c r="A25" s="104"/>
      <c r="B25" s="107"/>
      <c r="C25" s="77"/>
      <c r="D25" s="63" t="s">
        <v>45</v>
      </c>
      <c r="E25" s="27" t="s">
        <v>49</v>
      </c>
      <c r="F25" s="29" t="s">
        <v>50</v>
      </c>
      <c r="G25" s="72">
        <f>H25+K25+T25</f>
        <v>4384832095.5400009</v>
      </c>
      <c r="H25" s="67">
        <f>SUM(I25:I30)</f>
        <v>4000370092.0800004</v>
      </c>
      <c r="I25" s="39">
        <v>30000000</v>
      </c>
      <c r="J25" s="39">
        <v>0</v>
      </c>
      <c r="K25" s="67">
        <f>SUM(L25:L30,N25:N30,P25:P30,R25:R30)</f>
        <v>273505667.96000004</v>
      </c>
      <c r="L25" s="39">
        <v>0</v>
      </c>
      <c r="M25" s="39">
        <v>0</v>
      </c>
      <c r="N25" s="39">
        <v>0</v>
      </c>
      <c r="O25" s="21">
        <v>0</v>
      </c>
      <c r="P25" s="39">
        <v>0</v>
      </c>
      <c r="Q25" s="39">
        <v>0</v>
      </c>
      <c r="R25" s="39">
        <v>0</v>
      </c>
      <c r="S25" s="39">
        <v>0</v>
      </c>
      <c r="T25" s="67">
        <f>SUM(U25:U30,V25:V30,W25:W30,Y25:Y30)</f>
        <v>110956335.5</v>
      </c>
      <c r="U25" s="39">
        <v>0</v>
      </c>
      <c r="V25" s="60">
        <v>0</v>
      </c>
      <c r="W25" s="39">
        <v>0</v>
      </c>
      <c r="X25" s="39">
        <v>0</v>
      </c>
      <c r="Y25" s="39">
        <v>0</v>
      </c>
      <c r="Z25" s="39">
        <v>0</v>
      </c>
      <c r="AB25" s="12" t="e">
        <f>SUM(J25+M25+O25+#REF!)</f>
        <v>#REF!</v>
      </c>
    </row>
    <row r="26" spans="1:28" ht="33" customHeight="1" x14ac:dyDescent="0.2">
      <c r="A26" s="104"/>
      <c r="B26" s="107"/>
      <c r="C26" s="77"/>
      <c r="D26" s="64"/>
      <c r="E26" s="44" t="s">
        <v>22</v>
      </c>
      <c r="F26" s="45" t="s">
        <v>23</v>
      </c>
      <c r="G26" s="73"/>
      <c r="H26" s="68"/>
      <c r="I26" s="46">
        <v>601101748.61000001</v>
      </c>
      <c r="J26" s="46">
        <v>0</v>
      </c>
      <c r="K26" s="68"/>
      <c r="L26" s="46">
        <v>187153514.46000001</v>
      </c>
      <c r="M26" s="46">
        <v>0</v>
      </c>
      <c r="N26" s="46">
        <v>0</v>
      </c>
      <c r="O26" s="47">
        <v>0</v>
      </c>
      <c r="P26" s="46">
        <v>25248359</v>
      </c>
      <c r="Q26" s="46">
        <v>0</v>
      </c>
      <c r="R26" s="46">
        <v>0</v>
      </c>
      <c r="S26" s="46">
        <v>0</v>
      </c>
      <c r="T26" s="68"/>
      <c r="U26" s="46">
        <v>0</v>
      </c>
      <c r="V26" s="58">
        <v>12846476.539999999</v>
      </c>
      <c r="W26" s="46">
        <v>0</v>
      </c>
      <c r="X26" s="46">
        <v>0</v>
      </c>
      <c r="Y26" s="46">
        <v>0</v>
      </c>
      <c r="Z26" s="46">
        <v>0</v>
      </c>
      <c r="AB26" s="12" t="e">
        <f>SUM(J26+M26+O26+#REF!)</f>
        <v>#REF!</v>
      </c>
    </row>
    <row r="27" spans="1:28" ht="39" customHeight="1" x14ac:dyDescent="0.2">
      <c r="A27" s="104"/>
      <c r="B27" s="107"/>
      <c r="C27" s="77"/>
      <c r="D27" s="65"/>
      <c r="E27" s="25" t="s">
        <v>28</v>
      </c>
      <c r="F27" s="30" t="s">
        <v>32</v>
      </c>
      <c r="G27" s="74"/>
      <c r="H27" s="69"/>
      <c r="I27" s="19">
        <v>511325859</v>
      </c>
      <c r="J27" s="19">
        <v>239943439</v>
      </c>
      <c r="K27" s="69"/>
      <c r="L27" s="10">
        <v>0</v>
      </c>
      <c r="M27" s="10">
        <v>0</v>
      </c>
      <c r="N27" s="10">
        <v>0</v>
      </c>
      <c r="O27" s="13">
        <v>0</v>
      </c>
      <c r="P27" s="19"/>
      <c r="Q27" s="19">
        <v>0</v>
      </c>
      <c r="R27" s="19">
        <v>0</v>
      </c>
      <c r="S27" s="19">
        <v>0</v>
      </c>
      <c r="T27" s="69"/>
      <c r="U27" s="19">
        <v>0</v>
      </c>
      <c r="V27" s="19">
        <v>0</v>
      </c>
      <c r="W27" s="19">
        <v>0</v>
      </c>
      <c r="X27" s="40">
        <v>0</v>
      </c>
      <c r="Y27" s="40">
        <f>380000+26595000</f>
        <v>26975000</v>
      </c>
      <c r="Z27" s="19">
        <v>0</v>
      </c>
      <c r="AA27" s="9" t="s">
        <v>47</v>
      </c>
      <c r="AB27" s="12" t="e">
        <f>SUM(J27+M27+O27+#REF!)</f>
        <v>#REF!</v>
      </c>
    </row>
    <row r="28" spans="1:28" ht="29.25" customHeight="1" x14ac:dyDescent="0.2">
      <c r="A28" s="104"/>
      <c r="B28" s="107"/>
      <c r="C28" s="77"/>
      <c r="D28" s="65"/>
      <c r="E28" s="25" t="s">
        <v>29</v>
      </c>
      <c r="F28" s="30" t="s">
        <v>48</v>
      </c>
      <c r="G28" s="74"/>
      <c r="H28" s="69"/>
      <c r="I28" s="40">
        <v>0</v>
      </c>
      <c r="J28" s="40">
        <v>0</v>
      </c>
      <c r="K28" s="69"/>
      <c r="L28" s="43">
        <v>0</v>
      </c>
      <c r="M28" s="43">
        <v>0</v>
      </c>
      <c r="N28" s="43">
        <v>0</v>
      </c>
      <c r="O28" s="13">
        <v>0</v>
      </c>
      <c r="P28" s="40">
        <v>388272.68</v>
      </c>
      <c r="Q28" s="40">
        <v>0</v>
      </c>
      <c r="R28" s="40">
        <v>0</v>
      </c>
      <c r="S28" s="40">
        <v>0</v>
      </c>
      <c r="T28" s="69"/>
      <c r="U28" s="40">
        <v>0</v>
      </c>
      <c r="V28" s="40">
        <v>36369033.310000002</v>
      </c>
      <c r="W28" s="40">
        <v>0</v>
      </c>
      <c r="X28" s="40">
        <v>0</v>
      </c>
      <c r="Y28" s="40">
        <v>0</v>
      </c>
      <c r="Z28" s="40">
        <v>0</v>
      </c>
      <c r="AB28" s="12" t="e">
        <f>SUM(J28+M28+O28+#REF!)</f>
        <v>#REF!</v>
      </c>
    </row>
    <row r="29" spans="1:28" ht="30.75" customHeight="1" x14ac:dyDescent="0.2">
      <c r="A29" s="104"/>
      <c r="B29" s="107"/>
      <c r="C29" s="77"/>
      <c r="D29" s="65"/>
      <c r="E29" s="25" t="s">
        <v>24</v>
      </c>
      <c r="F29" s="30" t="s">
        <v>25</v>
      </c>
      <c r="G29" s="75"/>
      <c r="H29" s="69"/>
      <c r="I29" s="19">
        <v>2840699984.4700003</v>
      </c>
      <c r="J29" s="19">
        <v>1515708932</v>
      </c>
      <c r="K29" s="70"/>
      <c r="L29" s="10">
        <v>0</v>
      </c>
      <c r="M29" s="10">
        <v>0</v>
      </c>
      <c r="N29" s="10">
        <v>54184944.159999996</v>
      </c>
      <c r="O29" s="13">
        <v>0</v>
      </c>
      <c r="P29" s="19">
        <v>6530577.6600000001</v>
      </c>
      <c r="Q29" s="19">
        <v>0</v>
      </c>
      <c r="R29" s="19">
        <v>0</v>
      </c>
      <c r="S29" s="19">
        <v>0</v>
      </c>
      <c r="T29" s="69"/>
      <c r="U29" s="19">
        <v>0</v>
      </c>
      <c r="V29" s="19">
        <v>34765825.649999999</v>
      </c>
      <c r="W29" s="19">
        <v>0</v>
      </c>
      <c r="X29" s="40">
        <v>0</v>
      </c>
      <c r="Y29" s="40">
        <v>0</v>
      </c>
      <c r="Z29" s="19">
        <v>0</v>
      </c>
      <c r="AB29" s="12" t="e">
        <f>SUM(J29+M29+O29+#REF!)</f>
        <v>#REF!</v>
      </c>
    </row>
    <row r="30" spans="1:28" ht="30.75" customHeight="1" thickBot="1" x14ac:dyDescent="0.25">
      <c r="A30" s="104"/>
      <c r="B30" s="108"/>
      <c r="C30" s="78"/>
      <c r="D30" s="66"/>
      <c r="E30" s="26" t="s">
        <v>26</v>
      </c>
      <c r="F30" s="31" t="s">
        <v>27</v>
      </c>
      <c r="G30" s="76"/>
      <c r="H30" s="71"/>
      <c r="I30" s="20">
        <v>17242500</v>
      </c>
      <c r="J30" s="20">
        <v>16400000</v>
      </c>
      <c r="K30" s="71"/>
      <c r="L30" s="15">
        <v>0</v>
      </c>
      <c r="M30" s="15">
        <v>0</v>
      </c>
      <c r="N30" s="15">
        <v>0</v>
      </c>
      <c r="O30" s="14">
        <v>0</v>
      </c>
      <c r="P30" s="20">
        <v>0</v>
      </c>
      <c r="Q30" s="20">
        <v>0</v>
      </c>
      <c r="R30" s="20">
        <v>0</v>
      </c>
      <c r="S30" s="20">
        <v>0</v>
      </c>
      <c r="T30" s="71"/>
      <c r="U30" s="20">
        <v>0</v>
      </c>
      <c r="V30" s="20">
        <v>0</v>
      </c>
      <c r="W30" s="20">
        <v>0</v>
      </c>
      <c r="X30" s="41">
        <v>0</v>
      </c>
      <c r="Y30" s="41">
        <v>0</v>
      </c>
      <c r="Z30" s="20">
        <v>0</v>
      </c>
      <c r="AB30" s="12" t="e">
        <f>SUM(J30+M30+O30+#REF!)</f>
        <v>#REF!</v>
      </c>
    </row>
    <row r="31" spans="1:28" ht="24.9" customHeight="1" thickBot="1" x14ac:dyDescent="0.25">
      <c r="A31" s="105"/>
      <c r="B31" s="61" t="s">
        <v>37</v>
      </c>
      <c r="C31" s="62"/>
      <c r="D31" s="62"/>
      <c r="E31" s="62"/>
      <c r="F31" s="62"/>
      <c r="G31" s="50">
        <f>SUM(G7:G30)</f>
        <v>16970839417.41</v>
      </c>
      <c r="H31" s="51">
        <f t="shared" ref="H31:S31" si="0">SUM(H7:H30)</f>
        <v>12772626812.039999</v>
      </c>
      <c r="I31" s="51">
        <f>SUM(I7:I30)</f>
        <v>12772626812.040001</v>
      </c>
      <c r="J31" s="51">
        <f>SUM(J7:J30)</f>
        <v>3923042347</v>
      </c>
      <c r="K31" s="52">
        <f t="shared" si="0"/>
        <v>3268874269.8699999</v>
      </c>
      <c r="L31" s="52">
        <f t="shared" si="0"/>
        <v>506892931.46000004</v>
      </c>
      <c r="M31" s="52">
        <f t="shared" si="0"/>
        <v>0</v>
      </c>
      <c r="N31" s="52">
        <f t="shared" si="0"/>
        <v>2313063144.6899996</v>
      </c>
      <c r="O31" s="38">
        <f>SUM(O7:O30)</f>
        <v>1304487793</v>
      </c>
      <c r="P31" s="52">
        <f t="shared" si="0"/>
        <v>32167209.34</v>
      </c>
      <c r="Q31" s="52">
        <f t="shared" si="0"/>
        <v>0</v>
      </c>
      <c r="R31" s="52">
        <f t="shared" si="0"/>
        <v>416750984.38</v>
      </c>
      <c r="S31" s="52">
        <f t="shared" si="0"/>
        <v>0</v>
      </c>
      <c r="T31" s="53">
        <f>SUM(T12:T30)</f>
        <v>929338335.5</v>
      </c>
      <c r="U31" s="53">
        <f>SUM(U7:U30)</f>
        <v>210000000</v>
      </c>
      <c r="V31" s="53">
        <f>SUM(V12:V30)</f>
        <v>83981335.5</v>
      </c>
      <c r="W31" s="53">
        <f>SUM(W12:W30)</f>
        <v>600000000</v>
      </c>
      <c r="X31" s="53">
        <f>SUM(X12:X30)</f>
        <v>138080000</v>
      </c>
      <c r="Y31" s="53">
        <f>SUM(Y12:Y30)</f>
        <v>35357000</v>
      </c>
      <c r="Z31" s="53">
        <f>SUM(Z12:Z30)</f>
        <v>1842100</v>
      </c>
      <c r="AB31" s="12" t="e">
        <f>SUM(AB7:AB30)</f>
        <v>#REF!</v>
      </c>
    </row>
    <row r="32" spans="1:28" ht="21" customHeight="1" x14ac:dyDescent="0.25">
      <c r="G32" s="16"/>
      <c r="H32" s="5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spans="7:27" ht="5.25" customHeight="1" x14ac:dyDescent="0.25">
      <c r="H33" s="5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7:27" ht="4.5" customHeight="1" x14ac:dyDescent="0.25">
      <c r="H34" s="5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7:27" ht="13.2" x14ac:dyDescent="0.25">
      <c r="G35" s="37" t="s">
        <v>56</v>
      </c>
      <c r="H35" s="5">
        <f>+J31+M31+O31+Q31+S31+X31+Z31</f>
        <v>5367452240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7:27" ht="13.2" x14ac:dyDescent="0.25">
      <c r="G36" s="12"/>
      <c r="H36" s="57">
        <f>H35/G31</f>
        <v>0.31627500019201482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pans="7:27" s="8" customFormat="1" x14ac:dyDescent="0.2">
      <c r="H37" s="6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11"/>
    </row>
    <row r="38" spans="7:27" s="8" customFormat="1" x14ac:dyDescent="0.2">
      <c r="H38" s="6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11"/>
    </row>
    <row r="39" spans="7:27" s="8" customFormat="1" x14ac:dyDescent="0.2">
      <c r="G39" s="28"/>
      <c r="H39" s="6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11"/>
    </row>
    <row r="40" spans="7:27" s="8" customFormat="1" x14ac:dyDescent="0.2">
      <c r="G40" s="28"/>
      <c r="H40" s="6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11"/>
    </row>
    <row r="41" spans="7:27" s="8" customFormat="1" x14ac:dyDescent="0.2">
      <c r="H41" s="6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11"/>
    </row>
    <row r="42" spans="7:27" s="8" customFormat="1" x14ac:dyDescent="0.2">
      <c r="G42" s="28"/>
      <c r="H42" s="6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11"/>
    </row>
    <row r="43" spans="7:27" s="8" customFormat="1" x14ac:dyDescent="0.2"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11"/>
    </row>
    <row r="44" spans="7:27" s="8" customFormat="1" x14ac:dyDescent="0.2">
      <c r="H44" s="6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11"/>
    </row>
    <row r="45" spans="7:27" s="8" customFormat="1" x14ac:dyDescent="0.2">
      <c r="H45" s="6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11"/>
    </row>
    <row r="46" spans="7:27" s="8" customFormat="1" x14ac:dyDescent="0.2">
      <c r="H46" s="6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11"/>
    </row>
    <row r="47" spans="7:27" s="8" customFormat="1" x14ac:dyDescent="0.2">
      <c r="H47" s="6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11"/>
    </row>
    <row r="48" spans="7:27" s="8" customFormat="1" x14ac:dyDescent="0.2">
      <c r="H48" s="6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11"/>
    </row>
  </sheetData>
  <mergeCells count="53">
    <mergeCell ref="A2:Z2"/>
    <mergeCell ref="A3:A31"/>
    <mergeCell ref="B3:B30"/>
    <mergeCell ref="C3:C6"/>
    <mergeCell ref="D3:D6"/>
    <mergeCell ref="E3:E6"/>
    <mergeCell ref="F3:F6"/>
    <mergeCell ref="G3:G6"/>
    <mergeCell ref="H3:Z3"/>
    <mergeCell ref="H4:J4"/>
    <mergeCell ref="D18:D24"/>
    <mergeCell ref="D12:D17"/>
    <mergeCell ref="K4:S4"/>
    <mergeCell ref="T4:Z4"/>
    <mergeCell ref="H5:H6"/>
    <mergeCell ref="I5:I6"/>
    <mergeCell ref="J5:J6"/>
    <mergeCell ref="K5:K6"/>
    <mergeCell ref="L5:L6"/>
    <mergeCell ref="M5:M6"/>
    <mergeCell ref="N5:N6"/>
    <mergeCell ref="O5:O6"/>
    <mergeCell ref="K18:K24"/>
    <mergeCell ref="V5:W5"/>
    <mergeCell ref="Z5:Z6"/>
    <mergeCell ref="T7:T11"/>
    <mergeCell ref="P5:P6"/>
    <mergeCell ref="Q5:Q6"/>
    <mergeCell ref="R5:R6"/>
    <mergeCell ref="S5:S6"/>
    <mergeCell ref="T5:T6"/>
    <mergeCell ref="U5:U6"/>
    <mergeCell ref="X5:X6"/>
    <mergeCell ref="Y5:Y6"/>
    <mergeCell ref="C7:C11"/>
    <mergeCell ref="D7:D11"/>
    <mergeCell ref="G7:G11"/>
    <mergeCell ref="H7:H11"/>
    <mergeCell ref="K7:K11"/>
    <mergeCell ref="B31:F31"/>
    <mergeCell ref="D25:D30"/>
    <mergeCell ref="T18:T24"/>
    <mergeCell ref="G25:G30"/>
    <mergeCell ref="H25:H30"/>
    <mergeCell ref="K25:K30"/>
    <mergeCell ref="T25:T30"/>
    <mergeCell ref="C12:C30"/>
    <mergeCell ref="G12:G17"/>
    <mergeCell ref="H12:H17"/>
    <mergeCell ref="K12:K17"/>
    <mergeCell ref="T12:T17"/>
    <mergeCell ref="G18:G24"/>
    <mergeCell ref="H18:H24"/>
  </mergeCells>
  <pageMargins left="0.39370078740157483" right="0.19685039370078741" top="1.1811023622047245" bottom="1.1811023622047245" header="0.19685039370078741" footer="0.19685039370078741"/>
  <pageSetup paperSize="41" scale="43" fitToHeight="0" orientation="landscape" cellComments="asDisplayed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2022</vt:lpstr>
      <vt:lpstr>'2022'!Área_de_impresión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LEONIC</dc:creator>
  <cp:lastModifiedBy>JUAN CARLOS ROPERO RANGEL</cp:lastModifiedBy>
  <cp:lastPrinted>2021-12-29T21:46:20Z</cp:lastPrinted>
  <dcterms:created xsi:type="dcterms:W3CDTF">2009-09-11T21:52:03Z</dcterms:created>
  <dcterms:modified xsi:type="dcterms:W3CDTF">2022-08-01T21:41:15Z</dcterms:modified>
</cp:coreProperties>
</file>